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Budget Forcast Spreadsheets\"/>
    </mc:Choice>
  </mc:AlternateContent>
  <xr:revisionPtr revIDLastSave="0" documentId="8_{262D77A5-9E4A-47A8-BD51-29B028C451F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Budget-Forecast Comparison Q1" sheetId="1" r:id="rId1"/>
    <sheet name="Budget-Forecast Comparison Q2  " sheetId="3" r:id="rId2"/>
    <sheet name="Sheet1" sheetId="2" r:id="rId3"/>
  </sheets>
  <definedNames>
    <definedName name="_xlnm.Print_Area" localSheetId="0">'Budget-Forecast Comparison Q1'!$C$3:$O$141</definedName>
    <definedName name="_xlnm.Print_Area" localSheetId="1">'Budget-Forecast Comparison Q2  '!$C$2:$O$142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1" i="3" l="1"/>
  <c r="N143" i="3" l="1"/>
  <c r="K139" i="3"/>
  <c r="G139" i="3"/>
  <c r="N137" i="3"/>
  <c r="N136" i="3"/>
  <c r="N135" i="3"/>
  <c r="N134" i="3"/>
  <c r="K132" i="3"/>
  <c r="G132" i="3"/>
  <c r="N130" i="3"/>
  <c r="N129" i="3"/>
  <c r="N128" i="3"/>
  <c r="N127" i="3"/>
  <c r="N126" i="3"/>
  <c r="N125" i="3"/>
  <c r="N124" i="3"/>
  <c r="N123" i="3"/>
  <c r="N122" i="3"/>
  <c r="G119" i="3"/>
  <c r="N117" i="3"/>
  <c r="K106" i="3"/>
  <c r="I106" i="3"/>
  <c r="G106" i="3"/>
  <c r="N105" i="3"/>
  <c r="N104" i="3"/>
  <c r="N103" i="3"/>
  <c r="N102" i="3"/>
  <c r="N100" i="3"/>
  <c r="N99" i="3"/>
  <c r="N98" i="3"/>
  <c r="N97" i="3"/>
  <c r="N87" i="3"/>
  <c r="K85" i="3"/>
  <c r="I85" i="3"/>
  <c r="G85" i="3"/>
  <c r="N83" i="3"/>
  <c r="N82" i="3"/>
  <c r="N81" i="3"/>
  <c r="N80" i="3"/>
  <c r="N79" i="3"/>
  <c r="N78" i="3"/>
  <c r="K76" i="3"/>
  <c r="I76" i="3"/>
  <c r="G76" i="3"/>
  <c r="N75" i="3"/>
  <c r="N74" i="3"/>
  <c r="N73" i="3"/>
  <c r="N72" i="3"/>
  <c r="N71" i="3"/>
  <c r="N70" i="3"/>
  <c r="N69" i="3"/>
  <c r="N68" i="3"/>
  <c r="N67" i="3"/>
  <c r="N66" i="3"/>
  <c r="N65" i="3"/>
  <c r="N64" i="3"/>
  <c r="K56" i="3"/>
  <c r="I56" i="3"/>
  <c r="G56" i="3"/>
  <c r="N55" i="3"/>
  <c r="N54" i="3"/>
  <c r="K52" i="3"/>
  <c r="I52" i="3"/>
  <c r="G52" i="3"/>
  <c r="N51" i="3"/>
  <c r="N50" i="3"/>
  <c r="N49" i="3"/>
  <c r="N48" i="3"/>
  <c r="N47" i="3"/>
  <c r="N46" i="3"/>
  <c r="N45" i="3"/>
  <c r="N44" i="3"/>
  <c r="N43" i="3"/>
  <c r="N42" i="3"/>
  <c r="N41" i="3"/>
  <c r="K39" i="3"/>
  <c r="I39" i="3"/>
  <c r="G39" i="3"/>
  <c r="N38" i="3"/>
  <c r="N37" i="3"/>
  <c r="N36" i="3"/>
  <c r="N35" i="3"/>
  <c r="K33" i="3"/>
  <c r="I33" i="3"/>
  <c r="G33" i="3"/>
  <c r="N32" i="3"/>
  <c r="N31" i="3"/>
  <c r="N30" i="3"/>
  <c r="N29" i="3"/>
  <c r="N28" i="3"/>
  <c r="N27" i="3"/>
  <c r="N26" i="3"/>
  <c r="N25" i="3"/>
  <c r="N24" i="3"/>
  <c r="N23" i="3"/>
  <c r="N22" i="3"/>
  <c r="N21" i="3"/>
  <c r="P20" i="3"/>
  <c r="N20" i="3"/>
  <c r="N19" i="3"/>
  <c r="N18" i="3"/>
  <c r="N17" i="3"/>
  <c r="N16" i="3"/>
  <c r="N15" i="3"/>
  <c r="N14" i="3"/>
  <c r="K12" i="3"/>
  <c r="I12" i="3"/>
  <c r="G12" i="3"/>
  <c r="N11" i="3"/>
  <c r="N10" i="3"/>
  <c r="N9" i="3"/>
  <c r="N12" i="3" s="1"/>
  <c r="I57" i="3" l="1"/>
  <c r="N56" i="3"/>
  <c r="N139" i="3"/>
  <c r="N106" i="3"/>
  <c r="K89" i="3"/>
  <c r="K108" i="3" s="1"/>
  <c r="K141" i="3" s="1"/>
  <c r="K57" i="3"/>
  <c r="K62" i="3" s="1"/>
  <c r="N132" i="3"/>
  <c r="G57" i="3"/>
  <c r="G62" i="3" s="1"/>
  <c r="N85" i="3"/>
  <c r="N33" i="3"/>
  <c r="G89" i="3"/>
  <c r="G108" i="3" s="1"/>
  <c r="G109" i="3" s="1"/>
  <c r="N76" i="3"/>
  <c r="I62" i="3"/>
  <c r="I89" i="3"/>
  <c r="I108" i="3" s="1"/>
  <c r="N39" i="3"/>
  <c r="N52" i="3" s="1"/>
  <c r="K85" i="1"/>
  <c r="N38" i="1"/>
  <c r="N11" i="1"/>
  <c r="N100" i="1"/>
  <c r="N89" i="3" l="1"/>
  <c r="N108" i="3" s="1"/>
  <c r="N57" i="3"/>
  <c r="N62" i="3" s="1"/>
  <c r="K118" i="3"/>
  <c r="K109" i="3"/>
  <c r="P20" i="1"/>
  <c r="N118" i="3" l="1"/>
  <c r="N119" i="3" s="1"/>
  <c r="N141" i="3" s="1"/>
  <c r="K119" i="3"/>
  <c r="N133" i="1"/>
  <c r="N136" i="1"/>
  <c r="N135" i="1"/>
  <c r="N134" i="1"/>
  <c r="N129" i="1"/>
  <c r="N128" i="1"/>
  <c r="N127" i="1"/>
  <c r="N126" i="1"/>
  <c r="N125" i="1"/>
  <c r="N124" i="1"/>
  <c r="N123" i="1"/>
  <c r="N122" i="1"/>
  <c r="N121" i="1"/>
  <c r="N116" i="1"/>
  <c r="N87" i="1"/>
  <c r="N79" i="1"/>
  <c r="N83" i="1"/>
  <c r="N82" i="1"/>
  <c r="N81" i="1"/>
  <c r="N80" i="1"/>
  <c r="N78" i="1"/>
  <c r="I52" i="1"/>
  <c r="I85" i="1"/>
  <c r="N131" i="1" l="1"/>
  <c r="N138" i="1"/>
  <c r="N85" i="1"/>
  <c r="K138" i="1"/>
  <c r="K131" i="1"/>
  <c r="G118" i="1"/>
  <c r="K12" i="1"/>
  <c r="N69" i="1"/>
  <c r="I39" i="1"/>
  <c r="K52" i="1"/>
  <c r="N50" i="1"/>
  <c r="K39" i="1"/>
  <c r="N20" i="1"/>
  <c r="G138" i="1"/>
  <c r="G131" i="1"/>
  <c r="G85" i="1"/>
  <c r="G76" i="1"/>
  <c r="G52" i="1"/>
  <c r="G39" i="1"/>
  <c r="G33" i="1"/>
  <c r="G12" i="1"/>
  <c r="N97" i="1" l="1"/>
  <c r="N98" i="1"/>
  <c r="N99" i="1"/>
  <c r="N101" i="1"/>
  <c r="N102" i="1"/>
  <c r="N103" i="1"/>
  <c r="N104" i="1"/>
  <c r="N64" i="1"/>
  <c r="N65" i="1"/>
  <c r="N66" i="1"/>
  <c r="N67" i="1"/>
  <c r="N68" i="1"/>
  <c r="N70" i="1"/>
  <c r="N71" i="1"/>
  <c r="N72" i="1"/>
  <c r="N73" i="1"/>
  <c r="N74" i="1"/>
  <c r="N75" i="1"/>
  <c r="N54" i="1"/>
  <c r="N55" i="1"/>
  <c r="N35" i="1"/>
  <c r="N36" i="1"/>
  <c r="N37" i="1"/>
  <c r="N41" i="1"/>
  <c r="N42" i="1"/>
  <c r="N43" i="1"/>
  <c r="N44" i="1"/>
  <c r="N45" i="1"/>
  <c r="N46" i="1"/>
  <c r="N47" i="1"/>
  <c r="N48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9" i="1"/>
  <c r="N10" i="1"/>
  <c r="N51" i="1"/>
  <c r="N49" i="1"/>
  <c r="N142" i="1"/>
  <c r="I33" i="1"/>
  <c r="K33" i="1"/>
  <c r="G56" i="1"/>
  <c r="G89" i="1" s="1"/>
  <c r="I56" i="1"/>
  <c r="K56" i="1"/>
  <c r="G105" i="1"/>
  <c r="K105" i="1"/>
  <c r="I105" i="1"/>
  <c r="K76" i="1"/>
  <c r="I76" i="1"/>
  <c r="I12" i="1"/>
  <c r="K57" i="1" l="1"/>
  <c r="N39" i="1"/>
  <c r="K89" i="1"/>
  <c r="K107" i="1" s="1"/>
  <c r="I89" i="1"/>
  <c r="I107" i="1" s="1"/>
  <c r="I57" i="1"/>
  <c r="I62" i="1" s="1"/>
  <c r="N56" i="1"/>
  <c r="G57" i="1"/>
  <c r="G62" i="1" s="1"/>
  <c r="N76" i="1"/>
  <c r="N105" i="1"/>
  <c r="N52" i="1"/>
  <c r="N33" i="1"/>
  <c r="N12" i="1"/>
  <c r="N89" i="1" l="1"/>
  <c r="N57" i="1"/>
  <c r="N62" i="1" s="1"/>
  <c r="K117" i="1"/>
  <c r="K140" i="1"/>
  <c r="K62" i="1"/>
  <c r="N107" i="1"/>
  <c r="K108" i="1"/>
  <c r="G107" i="1"/>
  <c r="N117" i="1" l="1"/>
  <c r="N118" i="1" s="1"/>
  <c r="N140" i="1" s="1"/>
  <c r="K118" i="1"/>
  <c r="G108" i="1"/>
</calcChain>
</file>

<file path=xl/sharedStrings.xml><?xml version="1.0" encoding="utf-8"?>
<sst xmlns="http://schemas.openxmlformats.org/spreadsheetml/2006/main" count="371" uniqueCount="163">
  <si>
    <t>PLAISTOW &amp; IFOLD PARISH COUNCIL</t>
  </si>
  <si>
    <t>APPROVED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</si>
  <si>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</si>
  <si>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</si>
  <si>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</si>
  <si>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</si>
  <si>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</si>
  <si>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</si>
  <si>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</si>
  <si>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</si>
  <si>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</si>
  <si>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</si>
  <si>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</si>
  <si>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</si>
  <si>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</si>
  <si>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</si>
  <si>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</si>
  <si>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</si>
  <si>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</si>
  <si>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</si>
  <si>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</si>
  <si>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</si>
  <si>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</si>
  <si>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Accounts Software etc.</t>
  </si>
  <si>
    <t>?</t>
  </si>
  <si>
    <t>*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</si>
  <si>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</si>
  <si>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</si>
  <si>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</si>
  <si>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</si>
  <si>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</si>
  <si>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</si>
  <si>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</si>
  <si>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??</t>
  </si>
  <si>
    <t>Little Acorns PreSchool (Toddler Group)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</si>
  <si>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</si>
  <si>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</si>
  <si>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</si>
  <si>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</si>
  <si>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</si>
  <si>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</si>
  <si>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</si>
  <si>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</si>
  <si>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</si>
  <si>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</si>
  <si>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Other Payments (Xmas Trees)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</si>
  <si>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</si>
  <si>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</si>
  <si>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</si>
  <si>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</si>
  <si>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</si>
  <si>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</si>
  <si>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</si>
  <si>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</si>
  <si>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</si>
  <si>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</si>
  <si>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</si>
  <si>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</si>
  <si>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</si>
  <si>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</si>
  <si>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</si>
  <si>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</si>
  <si>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</si>
  <si>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</si>
  <si>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</si>
  <si>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</si>
  <si>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</si>
  <si>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</si>
  <si>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</si>
  <si>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</si>
  <si>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</si>
  <si>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</si>
  <si>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 xml:space="preserve">Village Maintenenace </t>
  </si>
  <si>
    <t>Neighbourhood Plan</t>
  </si>
  <si>
    <t>Specified Reserve Total</t>
  </si>
  <si>
    <t>Page 2 of 2</t>
  </si>
  <si>
    <t>Telephone &amp; Internet</t>
  </si>
  <si>
    <t xml:space="preserve">Notice Boards </t>
  </si>
  <si>
    <t xml:space="preserve">Parish Council Events </t>
  </si>
  <si>
    <t>1st Quarter Review</t>
  </si>
  <si>
    <t xml:space="preserve"> </t>
  </si>
  <si>
    <t>Fr</t>
  </si>
  <si>
    <t xml:space="preserve">Apr to </t>
  </si>
  <si>
    <t>Bus Stop Refurbshment / Maintenance</t>
  </si>
  <si>
    <t xml:space="preserve">SPEND / INCOME </t>
  </si>
  <si>
    <t>VARIANCE</t>
  </si>
  <si>
    <t>Projection as at 31.03.2020</t>
  </si>
  <si>
    <t>C/FWD TO  RESERVES</t>
  </si>
  <si>
    <t>31.03.20</t>
  </si>
  <si>
    <t>AS AT 1ST JULY 2020</t>
  </si>
  <si>
    <t>BUDGET FORECAST 2020/2021</t>
  </si>
  <si>
    <t>2020/21</t>
  </si>
  <si>
    <t>AS AT 30.06.20</t>
  </si>
  <si>
    <t>Projection as at 31.03.2021</t>
  </si>
  <si>
    <t>Clerk's Training</t>
  </si>
  <si>
    <t>Website Update inc Intergration of NP website</t>
  </si>
  <si>
    <t>Publicity and Communications</t>
  </si>
  <si>
    <t>Stationery &amp; Printing</t>
  </si>
  <si>
    <t>Web Site Maintenance &amp; Update</t>
  </si>
  <si>
    <t xml:space="preserve">Winterton Hall -Special Project  </t>
  </si>
  <si>
    <t>The North Singers</t>
  </si>
  <si>
    <t>Winterton Hall - Legal,  Repairs &amp; Maintenance</t>
  </si>
  <si>
    <t>Benches inc. Maintenance</t>
  </si>
  <si>
    <t>???</t>
  </si>
  <si>
    <t>Winter Emergency Committee Allowance</t>
  </si>
  <si>
    <t>PROJECTS</t>
  </si>
  <si>
    <t>Playground Refurbishment</t>
  </si>
  <si>
    <t>Traffic Calming (Contingency)</t>
  </si>
  <si>
    <t>Telephone Box (Defib)</t>
  </si>
  <si>
    <t>Ifold Village Entrance Landscaping</t>
  </si>
  <si>
    <t>Public Works Loan Repayments and Interest</t>
  </si>
  <si>
    <t>Precept (Now Fixed)</t>
  </si>
  <si>
    <t xml:space="preserve">Public Works Loan Board </t>
  </si>
  <si>
    <t>Insurance Claims</t>
  </si>
  <si>
    <t xml:space="preserve">Grants </t>
  </si>
  <si>
    <t>Gift Aid from Contributions Re: Crouchlands</t>
  </si>
  <si>
    <t>Ringfenced Reserves</t>
  </si>
  <si>
    <t>Winterton Hall - Unspecified</t>
  </si>
  <si>
    <t>Covid-19 Contingency</t>
  </si>
  <si>
    <t>S137 Grant Reserve</t>
  </si>
  <si>
    <t>Following Years Loan Repayment Reserve</t>
  </si>
  <si>
    <t>Specific Project Reserves</t>
  </si>
  <si>
    <t>New Home Bonus (NWB)</t>
  </si>
  <si>
    <t>Ifold Village Entrance Landscaping?</t>
  </si>
  <si>
    <t xml:space="preserve">Traffic Calming </t>
  </si>
  <si>
    <t>STAFF</t>
  </si>
  <si>
    <t>VE Day 75</t>
  </si>
  <si>
    <t>BEAT</t>
  </si>
  <si>
    <t>AT 31.03.21</t>
  </si>
  <si>
    <t>AT 31.03.2021</t>
  </si>
  <si>
    <t>BUDGETED</t>
  </si>
  <si>
    <t>CHANGE IN</t>
  </si>
  <si>
    <t xml:space="preserve">£125 Reduction previously agreed </t>
  </si>
  <si>
    <t>£900 Increase previously agreed</t>
  </si>
  <si>
    <t xml:space="preserve">£650 Reduction previously agreed </t>
  </si>
  <si>
    <t>(Overall General Administration Budget Unchanged)</t>
  </si>
  <si>
    <t>£720 Increase previously approved by PC</t>
  </si>
  <si>
    <t>£250 Increase previously approved by PC</t>
  </si>
  <si>
    <t>£2,345 now spent against Telephone Box (Refer 4315)</t>
  </si>
  <si>
    <t>£1,274 now spent (Refer 4313)</t>
  </si>
  <si>
    <t>£1,623 for bal. of contribution received. Gift Aid still to come</t>
  </si>
  <si>
    <t>(£2,345 covered by New Home Bonus)</t>
  </si>
  <si>
    <t>8 Mths  Review</t>
  </si>
  <si>
    <t>NatWest Compensation £50</t>
  </si>
  <si>
    <t>Neighbourhood Plan Grant</t>
  </si>
  <si>
    <t>New Grant</t>
  </si>
  <si>
    <t>Reduced by £3,030 to 3 mths  (Jan to Mar' 21)</t>
  </si>
  <si>
    <t>NEW</t>
  </si>
  <si>
    <t>Increased by £125 for prior year shortfall</t>
  </si>
  <si>
    <t>Budget moved to 2021/22 - (To be Agreed)</t>
  </si>
  <si>
    <t>New Home Bonus (NWB) - 2019/20</t>
  </si>
  <si>
    <t>New Home Bonus (NWB) - 2020/21</t>
  </si>
  <si>
    <t>New Reserve</t>
  </si>
  <si>
    <t>AS AT 30TH NOV 2020</t>
  </si>
  <si>
    <t>AS AT 30.11.2020</t>
  </si>
  <si>
    <t>Expenditure (£4,650 - £1,000) moved to 2021/22</t>
  </si>
  <si>
    <t>Increased by £1,000, from 4314 - (To be Agreed)</t>
  </si>
  <si>
    <t xml:space="preserve">CDC VE Day grant £250 - Tree Council grant £696 </t>
  </si>
  <si>
    <t>Increased by £2,500 for 2 new boards -  (To be agreed)</t>
  </si>
  <si>
    <t>Increased by £600 (2019/20 unspent budget) - (To be agreed)</t>
  </si>
  <si>
    <t>Increased by £3,597 - (Grant of £4,097 received)</t>
  </si>
  <si>
    <t>VE Day 75 (Expenditure offset by £946 of grants)</t>
  </si>
  <si>
    <t xml:space="preserve">Reduced by £500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</si>
</sst>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);[White]\(#,##0.00\)"/>
    <numFmt numFmtId="165" formatCode="0.0%;\(0.0%\)"/>
    <numFmt numFmtId="166" formatCode="0.0%"/>
    <numFmt numFmtId="167" formatCode="#,##0.00;[Red]#,##0.00"/>
  </numFmts>
  <fonts count="36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sz val="9"/>
      <color indexed="9"/>
      <name val="Helvetica Neue"/>
      <family val="2"/>
    </font>
    <font>
      <sz val="9"/>
      <name val="Helvetica Neue"/>
      <family val="2"/>
    </font>
    <font>
      <sz val="9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u/>
      <sz val="11"/>
      <color indexed="9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74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/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 style="thin">
        <color auto="1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420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2" borderId="7" xfId="0" applyNumberFormat="1" applyFont="1" applyFill="1" applyBorder="1">
      <alignment vertical="top"/>
    </xf>
    <xf numFmtId="40" fontId="3" fillId="0" borderId="8" xfId="0" applyNumberFormat="1" applyFont="1" applyBorder="1">
      <alignment vertical="top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39" fontId="11" fillId="0" borderId="0" xfId="0" applyNumberFormat="1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4" borderId="18" xfId="0" applyFont="1" applyFill="1" applyBorder="1" applyAlignment="1">
      <alignment horizontal="center" vertical="top"/>
    </xf>
    <xf numFmtId="0" fontId="10" fillId="0" borderId="19" xfId="0" applyFont="1" applyBorder="1">
      <alignment vertical="top"/>
    </xf>
    <xf numFmtId="0" fontId="10" fillId="0" borderId="12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0" fontId="3" fillId="0" borderId="12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0" fontId="9" fillId="0" borderId="12" xfId="0" applyFont="1" applyBorder="1">
      <alignment vertical="top"/>
    </xf>
    <xf numFmtId="40" fontId="9" fillId="0" borderId="0" xfId="0" applyNumberFormat="1" applyFont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2" fillId="0" borderId="12" xfId="0" applyFont="1" applyBorder="1">
      <alignment vertical="top"/>
    </xf>
    <xf numFmtId="0" fontId="14" fillId="0" borderId="1" xfId="0" applyFont="1" applyBorder="1">
      <alignment vertical="top"/>
    </xf>
    <xf numFmtId="40" fontId="15" fillId="0" borderId="23" xfId="0" applyNumberFormat="1" applyFont="1" applyBorder="1">
      <alignment vertical="top"/>
    </xf>
    <xf numFmtId="40" fontId="15" fillId="0" borderId="26" xfId="0" applyNumberFormat="1" applyFont="1" applyBorder="1" applyAlignment="1"/>
    <xf numFmtId="0" fontId="14" fillId="0" borderId="0" xfId="0" applyFont="1">
      <alignment vertical="top"/>
    </xf>
    <xf numFmtId="40" fontId="3" fillId="0" borderId="0" xfId="0" applyNumberFormat="1" applyFont="1" applyAlignment="1">
      <alignment horizontal="center"/>
    </xf>
    <xf numFmtId="40" fontId="17" fillId="0" borderId="0" xfId="0" applyNumberFormat="1" applyFont="1">
      <alignment vertical="top"/>
    </xf>
    <xf numFmtId="0" fontId="18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0" fontId="4" fillId="0" borderId="32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7" fillId="0" borderId="23" xfId="0" applyNumberFormat="1" applyFont="1" applyBorder="1">
      <alignment vertical="top"/>
    </xf>
    <xf numFmtId="0" fontId="3" fillId="0" borderId="33" xfId="0" applyFont="1" applyBorder="1">
      <alignment vertical="top"/>
    </xf>
    <xf numFmtId="0" fontId="3" fillId="0" borderId="34" xfId="0" applyFont="1" applyBorder="1">
      <alignment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40" fontId="2" fillId="3" borderId="35" xfId="0" applyNumberFormat="1" applyFont="1" applyFill="1" applyBorder="1">
      <alignment vertical="top"/>
    </xf>
    <xf numFmtId="40" fontId="2" fillId="0" borderId="35" xfId="0" applyNumberFormat="1" applyFont="1" applyBorder="1">
      <alignment vertical="top"/>
    </xf>
    <xf numFmtId="40" fontId="9" fillId="0" borderId="0" xfId="0" applyNumberFormat="1" applyFont="1" applyAlignment="1">
      <alignment horizontal="right"/>
    </xf>
    <xf numFmtId="0" fontId="1" fillId="0" borderId="36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9" xfId="0" applyFont="1" applyBorder="1" applyAlignment="1">
      <alignment horizontal="center" vertical="top"/>
    </xf>
    <xf numFmtId="0" fontId="4" fillId="0" borderId="39" xfId="0" applyFont="1" applyBorder="1">
      <alignment vertical="top"/>
    </xf>
    <xf numFmtId="40" fontId="4" fillId="0" borderId="39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>
      <alignment vertical="top"/>
    </xf>
    <xf numFmtId="0" fontId="3" fillId="0" borderId="43" xfId="0" applyFont="1" applyBorder="1" applyAlignment="1">
      <alignment horizontal="center" vertical="top"/>
    </xf>
    <xf numFmtId="0" fontId="2" fillId="0" borderId="43" xfId="0" applyFont="1" applyBorder="1" applyAlignment="1">
      <alignment horizontal="right" vertical="top"/>
    </xf>
    <xf numFmtId="40" fontId="2" fillId="3" borderId="44" xfId="0" applyNumberFormat="1" applyFont="1" applyFill="1" applyBorder="1">
      <alignment vertical="top"/>
    </xf>
    <xf numFmtId="40" fontId="2" fillId="0" borderId="44" xfId="0" applyNumberFormat="1" applyFont="1" applyBorder="1">
      <alignment vertical="top"/>
    </xf>
    <xf numFmtId="0" fontId="2" fillId="0" borderId="0" xfId="0" applyFont="1" applyAlignment="1">
      <alignment horizontal="center" vertical="top"/>
    </xf>
    <xf numFmtId="164" fontId="19" fillId="5" borderId="44" xfId="0" applyNumberFormat="1" applyFont="1" applyFill="1" applyBorder="1">
      <alignment vertical="top"/>
    </xf>
    <xf numFmtId="164" fontId="19" fillId="0" borderId="0" xfId="0" applyNumberFormat="1" applyFont="1">
      <alignment vertical="top"/>
    </xf>
    <xf numFmtId="164" fontId="2" fillId="0" borderId="44" xfId="0" applyNumberFormat="1" applyFont="1" applyBorder="1">
      <alignment vertical="top"/>
    </xf>
    <xf numFmtId="0" fontId="20" fillId="0" borderId="0" xfId="0" applyFont="1">
      <alignment vertical="top"/>
    </xf>
    <xf numFmtId="0" fontId="20" fillId="0" borderId="1" xfId="0" applyFont="1" applyBorder="1">
      <alignment vertical="top"/>
    </xf>
    <xf numFmtId="0" fontId="2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21" fillId="0" borderId="0" xfId="0" applyFont="1">
      <alignment vertical="top"/>
    </xf>
    <xf numFmtId="165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40" fontId="21" fillId="0" borderId="0" xfId="0" applyNumberFormat="1" applyFont="1" applyAlignment="1">
      <alignment horizontal="right"/>
    </xf>
    <xf numFmtId="40" fontId="21" fillId="0" borderId="38" xfId="0" applyNumberFormat="1" applyFont="1" applyBorder="1">
      <alignment vertical="top"/>
    </xf>
    <xf numFmtId="40" fontId="21" fillId="0" borderId="3" xfId="0" applyNumberFormat="1" applyFont="1" applyBorder="1">
      <alignment vertical="top"/>
    </xf>
    <xf numFmtId="0" fontId="22" fillId="0" borderId="4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top"/>
    </xf>
    <xf numFmtId="40" fontId="10" fillId="4" borderId="13" xfId="0" applyNumberFormat="1" applyFont="1" applyFill="1" applyBorder="1" applyAlignment="1">
      <alignment horizontal="center" vertical="top"/>
    </xf>
    <xf numFmtId="40" fontId="10" fillId="4" borderId="12" xfId="0" applyNumberFormat="1" applyFont="1" applyFill="1" applyBorder="1" applyAlignment="1">
      <alignment horizontal="center" vertical="top"/>
    </xf>
    <xf numFmtId="40" fontId="10" fillId="4" borderId="18" xfId="0" applyNumberFormat="1" applyFont="1" applyFill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5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2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2" xfId="0" applyFont="1" applyBorder="1">
      <alignment vertical="top"/>
    </xf>
    <xf numFmtId="0" fontId="13" fillId="0" borderId="40" xfId="0" applyFont="1" applyBorder="1">
      <alignment vertical="top"/>
    </xf>
    <xf numFmtId="0" fontId="3" fillId="0" borderId="47" xfId="0" applyFont="1" applyBorder="1">
      <alignment vertical="top"/>
    </xf>
    <xf numFmtId="0" fontId="2" fillId="0" borderId="48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40" xfId="0" applyFont="1" applyBorder="1">
      <alignment vertical="top"/>
    </xf>
    <xf numFmtId="0" fontId="11" fillId="0" borderId="49" xfId="0" applyFont="1" applyBorder="1">
      <alignment vertical="top"/>
    </xf>
    <xf numFmtId="40" fontId="13" fillId="0" borderId="50" xfId="0" applyNumberFormat="1" applyFont="1" applyBorder="1">
      <alignment vertical="top"/>
    </xf>
    <xf numFmtId="0" fontId="11" fillId="0" borderId="43" xfId="0" applyFont="1" applyBorder="1">
      <alignment vertical="top"/>
    </xf>
    <xf numFmtId="0" fontId="2" fillId="0" borderId="43" xfId="0" applyFont="1" applyBorder="1" applyAlignment="1">
      <alignment horizontal="right"/>
    </xf>
    <xf numFmtId="0" fontId="11" fillId="0" borderId="0" xfId="0" applyFont="1" applyAlignment="1"/>
    <xf numFmtId="0" fontId="24" fillId="0" borderId="0" xfId="0" applyFont="1">
      <alignment vertical="top"/>
    </xf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0" fontId="3" fillId="0" borderId="51" xfId="0" applyFont="1" applyBorder="1">
      <alignment vertical="top"/>
    </xf>
    <xf numFmtId="40" fontId="3" fillId="0" borderId="42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10" fillId="6" borderId="13" xfId="0" applyNumberFormat="1" applyFont="1" applyFill="1" applyBorder="1" applyAlignment="1">
      <alignment horizontal="center" vertical="top"/>
    </xf>
    <xf numFmtId="40" fontId="10" fillId="6" borderId="12" xfId="0" applyNumberFormat="1" applyFont="1" applyFill="1" applyBorder="1" applyAlignment="1">
      <alignment horizontal="center" vertical="top"/>
    </xf>
    <xf numFmtId="0" fontId="10" fillId="6" borderId="18" xfId="0" applyFont="1" applyFill="1" applyBorder="1" applyAlignment="1">
      <alignment horizontal="center" vertical="top"/>
    </xf>
    <xf numFmtId="40" fontId="3" fillId="6" borderId="22" xfId="0" applyNumberFormat="1" applyFont="1" applyFill="1" applyBorder="1">
      <alignment vertical="top"/>
    </xf>
    <xf numFmtId="40" fontId="3" fillId="6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5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21" fillId="0" borderId="0" xfId="0" applyNumberFormat="1" applyFont="1">
      <alignment vertical="top"/>
    </xf>
    <xf numFmtId="40" fontId="3" fillId="3" borderId="53" xfId="0" applyNumberFormat="1" applyFont="1" applyFill="1" applyBorder="1">
      <alignment vertical="top"/>
    </xf>
    <xf numFmtId="4" fontId="21" fillId="0" borderId="54" xfId="0" applyNumberFormat="1" applyFont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6" fillId="0" borderId="9" xfId="0" applyNumberFormat="1" applyFont="1" applyBorder="1">
      <alignment vertical="top"/>
    </xf>
    <xf numFmtId="39" fontId="13" fillId="0" borderId="37" xfId="0" applyNumberFormat="1" applyFont="1" applyBorder="1">
      <alignment vertical="top"/>
    </xf>
    <xf numFmtId="40" fontId="4" fillId="0" borderId="55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4" fontId="19" fillId="5" borderId="56" xfId="0" applyNumberFormat="1" applyFont="1" applyFill="1" applyBorder="1">
      <alignment vertical="top"/>
    </xf>
    <xf numFmtId="165" fontId="27" fillId="0" borderId="28" xfId="0" applyNumberFormat="1" applyFont="1" applyBorder="1" applyAlignment="1">
      <alignment vertical="center"/>
    </xf>
    <xf numFmtId="40" fontId="2" fillId="0" borderId="52" xfId="0" applyNumberFormat="1" applyFont="1" applyFill="1" applyBorder="1">
      <alignment vertical="top"/>
    </xf>
    <xf numFmtId="39" fontId="0" fillId="0" borderId="37" xfId="0" applyNumberFormat="1" applyBorder="1">
      <alignment vertical="top"/>
    </xf>
    <xf numFmtId="40" fontId="3" fillId="0" borderId="57" xfId="0" applyNumberFormat="1" applyFont="1" applyBorder="1">
      <alignment vertical="top"/>
    </xf>
    <xf numFmtId="40" fontId="2" fillId="0" borderId="58" xfId="0" applyNumberFormat="1" applyFont="1" applyBorder="1" applyAlignment="1"/>
    <xf numFmtId="40" fontId="3" fillId="0" borderId="58" xfId="0" applyNumberFormat="1" applyFont="1" applyBorder="1" applyAlignment="1"/>
    <xf numFmtId="39" fontId="18" fillId="0" borderId="37" xfId="0" applyNumberFormat="1" applyFont="1" applyBorder="1">
      <alignment vertical="top"/>
    </xf>
    <xf numFmtId="40" fontId="3" fillId="0" borderId="59" xfId="0" applyNumberFormat="1" applyFont="1" applyFill="1" applyBorder="1">
      <alignment vertical="top"/>
    </xf>
    <xf numFmtId="40" fontId="9" fillId="0" borderId="59" xfId="0" applyNumberFormat="1" applyFont="1" applyFill="1" applyBorder="1">
      <alignment vertical="top"/>
    </xf>
    <xf numFmtId="40" fontId="9" fillId="0" borderId="60" xfId="0" applyNumberFormat="1" applyFont="1" applyBorder="1" applyAlignment="1"/>
    <xf numFmtId="40" fontId="2" fillId="0" borderId="60" xfId="0" applyNumberFormat="1" applyFont="1" applyBorder="1" applyAlignment="1"/>
    <xf numFmtId="164" fontId="19" fillId="7" borderId="44" xfId="0" applyNumberFormat="1" applyFont="1" applyFill="1" applyBorder="1">
      <alignment vertical="top"/>
    </xf>
    <xf numFmtId="40" fontId="23" fillId="2" borderId="46" xfId="0" applyNumberFormat="1" applyFont="1" applyFill="1" applyBorder="1">
      <alignment vertical="top"/>
    </xf>
    <xf numFmtId="40" fontId="7" fillId="0" borderId="13" xfId="0" applyNumberFormat="1" applyFont="1" applyBorder="1" applyAlignment="1">
      <alignment horizontal="center" vertical="top"/>
    </xf>
    <xf numFmtId="40" fontId="7" fillId="0" borderId="12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2" fillId="0" borderId="44" xfId="0" applyNumberFormat="1" applyFont="1" applyFill="1" applyBorder="1">
      <alignment vertical="top"/>
    </xf>
    <xf numFmtId="40" fontId="3" fillId="0" borderId="0" xfId="0" applyNumberFormat="1" applyFont="1" applyFill="1" applyBorder="1">
      <alignment vertical="top"/>
    </xf>
    <xf numFmtId="0" fontId="18" fillId="0" borderId="0" xfId="0" applyFont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0" fontId="22" fillId="0" borderId="0" xfId="0" applyFont="1" applyBorder="1" applyAlignment="1">
      <alignment horizontal="center" vertical="center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3" fillId="0" borderId="0" xfId="0" applyNumberFormat="1" applyFont="1" applyBorder="1">
      <alignment vertical="top"/>
    </xf>
    <xf numFmtId="40" fontId="19" fillId="0" borderId="0" xfId="0" applyNumberFormat="1" applyFont="1" applyBorder="1">
      <alignment vertical="top"/>
    </xf>
    <xf numFmtId="0" fontId="22" fillId="0" borderId="0" xfId="0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61" xfId="0" applyFont="1" applyBorder="1">
      <alignment vertical="top"/>
    </xf>
    <xf numFmtId="0" fontId="9" fillId="0" borderId="62" xfId="0" applyFont="1" applyBorder="1">
      <alignment vertical="top"/>
    </xf>
    <xf numFmtId="40" fontId="9" fillId="0" borderId="62" xfId="0" applyNumberFormat="1" applyFont="1" applyBorder="1">
      <alignment vertical="top"/>
    </xf>
    <xf numFmtId="40" fontId="4" fillId="0" borderId="62" xfId="0" applyNumberFormat="1" applyFont="1" applyBorder="1">
      <alignment vertical="top"/>
    </xf>
    <xf numFmtId="0" fontId="8" fillId="0" borderId="63" xfId="0" applyFont="1" applyBorder="1">
      <alignment vertical="top"/>
    </xf>
    <xf numFmtId="0" fontId="12" fillId="0" borderId="63" xfId="0" applyFont="1" applyBorder="1">
      <alignment vertical="top"/>
    </xf>
    <xf numFmtId="0" fontId="13" fillId="0" borderId="63" xfId="0" applyFont="1" applyBorder="1">
      <alignment vertical="top"/>
    </xf>
    <xf numFmtId="0" fontId="11" fillId="0" borderId="63" xfId="0" applyFont="1" applyBorder="1">
      <alignment vertical="top"/>
    </xf>
    <xf numFmtId="0" fontId="18" fillId="0" borderId="64" xfId="0" applyFont="1" applyBorder="1" applyAlignment="1"/>
    <xf numFmtId="0" fontId="18" fillId="0" borderId="65" xfId="0" applyFont="1" applyBorder="1">
      <alignment vertical="top"/>
    </xf>
    <xf numFmtId="0" fontId="18" fillId="0" borderId="65" xfId="0" applyFont="1" applyBorder="1" applyAlignment="1"/>
    <xf numFmtId="167" fontId="18" fillId="0" borderId="65" xfId="0" applyNumberFormat="1" applyFont="1" applyBorder="1" applyAlignment="1"/>
    <xf numFmtId="0" fontId="11" fillId="0" borderId="65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3" fillId="4" borderId="25" xfId="0" applyNumberFormat="1" applyFont="1" applyFill="1" applyBorder="1">
      <alignment vertical="top"/>
    </xf>
    <xf numFmtId="40" fontId="3" fillId="0" borderId="25" xfId="0" applyNumberFormat="1" applyFont="1" applyBorder="1">
      <alignment vertical="top"/>
    </xf>
    <xf numFmtId="40" fontId="3" fillId="6" borderId="25" xfId="0" applyNumberFormat="1" applyFont="1" applyFill="1" applyBorder="1">
      <alignment vertical="top"/>
    </xf>
    <xf numFmtId="40" fontId="17" fillId="0" borderId="27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7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3" fillId="0" borderId="12" xfId="0" applyFont="1" applyBorder="1" applyAlignment="1"/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0" fontId="2" fillId="0" borderId="12" xfId="0" applyFont="1" applyBorder="1" applyAlignment="1"/>
    <xf numFmtId="40" fontId="10" fillId="0" borderId="12" xfId="0" applyNumberFormat="1" applyFont="1" applyFill="1" applyBorder="1" applyAlignment="1"/>
    <xf numFmtId="40" fontId="10" fillId="0" borderId="12" xfId="0" applyNumberFormat="1" applyFont="1" applyBorder="1" applyAlignment="1"/>
    <xf numFmtId="40" fontId="10" fillId="3" borderId="1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0" fillId="0" borderId="13" xfId="0" applyNumberFormat="1" applyFill="1" applyBorder="1">
      <alignment vertical="top"/>
    </xf>
    <xf numFmtId="40" fontId="2" fillId="0" borderId="46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40" fontId="10" fillId="2" borderId="12" xfId="0" applyNumberFormat="1" applyFont="1" applyFill="1" applyBorder="1" applyAlignment="1">
      <alignment horizontal="center" vertical="top"/>
    </xf>
    <xf numFmtId="40" fontId="3" fillId="0" borderId="0" xfId="0" applyNumberFormat="1" applyFont="1" applyBorder="1" applyAlignment="1"/>
    <xf numFmtId="0" fontId="28" fillId="0" borderId="20" xfId="0" applyFont="1" applyBorder="1" applyAlignment="1">
      <alignment horizontal="center" vertical="top"/>
    </xf>
    <xf numFmtId="0" fontId="28" fillId="0" borderId="21" xfId="0" applyFont="1" applyBorder="1">
      <alignment vertical="top"/>
    </xf>
    <xf numFmtId="40" fontId="28" fillId="2" borderId="22" xfId="0" applyNumberFormat="1" applyFont="1" applyFill="1" applyBorder="1">
      <alignment vertical="top"/>
    </xf>
    <xf numFmtId="40" fontId="28" fillId="2" borderId="12" xfId="0" applyNumberFormat="1" applyFont="1" applyFill="1" applyBorder="1">
      <alignment vertical="top"/>
    </xf>
    <xf numFmtId="0" fontId="29" fillId="0" borderId="21" xfId="0" applyFont="1" applyBorder="1">
      <alignment vertical="top"/>
    </xf>
    <xf numFmtId="0" fontId="30" fillId="0" borderId="14" xfId="0" applyFont="1" applyBorder="1" applyAlignment="1">
      <alignment horizontal="center" vertical="top"/>
    </xf>
    <xf numFmtId="0" fontId="31" fillId="0" borderId="19" xfId="0" applyFont="1" applyBorder="1" applyAlignment="1">
      <alignment horizontal="left" vertical="top"/>
    </xf>
    <xf numFmtId="0" fontId="28" fillId="0" borderId="21" xfId="0" applyFont="1" applyFill="1" applyBorder="1">
      <alignment vertical="top"/>
    </xf>
    <xf numFmtId="0" fontId="28" fillId="0" borderId="14" xfId="0" applyFont="1" applyBorder="1" applyAlignment="1">
      <alignment horizontal="center" vertical="top"/>
    </xf>
    <xf numFmtId="40" fontId="29" fillId="0" borderId="25" xfId="0" applyNumberFormat="1" applyFont="1" applyFill="1" applyBorder="1">
      <alignment vertical="top"/>
    </xf>
    <xf numFmtId="40" fontId="29" fillId="0" borderId="12" xfId="0" applyNumberFormat="1" applyFont="1" applyFill="1" applyBorder="1">
      <alignment vertical="top"/>
    </xf>
    <xf numFmtId="0" fontId="28" fillId="0" borderId="19" xfId="0" applyFont="1" applyBorder="1">
      <alignment vertical="top"/>
    </xf>
    <xf numFmtId="40" fontId="28" fillId="0" borderId="22" xfId="0" applyNumberFormat="1" applyFont="1" applyFill="1" applyBorder="1">
      <alignment vertical="top"/>
    </xf>
    <xf numFmtId="0" fontId="28" fillId="0" borderId="40" xfId="0" applyFont="1" applyBorder="1" applyAlignment="1">
      <alignment horizontal="center" vertical="top"/>
    </xf>
    <xf numFmtId="0" fontId="28" fillId="0" borderId="41" xfId="0" applyFont="1" applyBorder="1" applyAlignment="1">
      <alignment horizontal="center" vertical="top"/>
    </xf>
    <xf numFmtId="0" fontId="28" fillId="0" borderId="42" xfId="0" applyFont="1" applyBorder="1">
      <alignment vertical="top"/>
    </xf>
    <xf numFmtId="0" fontId="32" fillId="0" borderId="66" xfId="0" applyFont="1" applyBorder="1" applyAlignment="1">
      <alignment horizontal="center" vertical="top"/>
    </xf>
    <xf numFmtId="0" fontId="32" fillId="0" borderId="66" xfId="0" applyFont="1" applyBorder="1">
      <alignment vertical="top"/>
    </xf>
    <xf numFmtId="0" fontId="13" fillId="0" borderId="41" xfId="0" applyFont="1" applyBorder="1">
      <alignment vertical="top"/>
    </xf>
    <xf numFmtId="0" fontId="33" fillId="0" borderId="20" xfId="0" applyFont="1" applyBorder="1">
      <alignment vertical="top"/>
    </xf>
    <xf numFmtId="0" fontId="34" fillId="0" borderId="21" xfId="0" applyFont="1" applyBorder="1">
      <alignment vertical="top"/>
    </xf>
    <xf numFmtId="0" fontId="33" fillId="0" borderId="21" xfId="0" applyFont="1" applyBorder="1">
      <alignment vertical="top"/>
    </xf>
    <xf numFmtId="0" fontId="33" fillId="0" borderId="41" xfId="0" applyFont="1" applyBorder="1">
      <alignment vertical="top"/>
    </xf>
    <xf numFmtId="0" fontId="33" fillId="0" borderId="42" xfId="0" applyFont="1" applyBorder="1">
      <alignment vertical="top"/>
    </xf>
    <xf numFmtId="0" fontId="33" fillId="0" borderId="42" xfId="0" applyFont="1" applyFill="1" applyBorder="1">
      <alignment vertical="top"/>
    </xf>
    <xf numFmtId="40" fontId="29" fillId="2" borderId="22" xfId="0" applyNumberFormat="1" applyFont="1" applyFill="1" applyBorder="1">
      <alignment vertical="top"/>
    </xf>
    <xf numFmtId="40" fontId="29" fillId="2" borderId="25" xfId="0" applyNumberFormat="1" applyFont="1" applyFill="1" applyBorder="1">
      <alignment vertical="top"/>
    </xf>
    <xf numFmtId="0" fontId="34" fillId="0" borderId="42" xfId="0" applyFont="1" applyBorder="1">
      <alignment vertical="top"/>
    </xf>
    <xf numFmtId="0" fontId="28" fillId="0" borderId="42" xfId="0" applyFont="1" applyFill="1" applyBorder="1">
      <alignment vertical="top"/>
    </xf>
    <xf numFmtId="40" fontId="28" fillId="0" borderId="53" xfId="0" applyNumberFormat="1" applyFont="1" applyFill="1" applyBorder="1">
      <alignment vertical="top"/>
    </xf>
    <xf numFmtId="40" fontId="30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164" fontId="35" fillId="5" borderId="44" xfId="0" applyNumberFormat="1" applyFont="1" applyFill="1" applyBorder="1" applyAlignment="1">
      <alignment vertical="center"/>
    </xf>
    <xf numFmtId="40" fontId="19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19" fillId="5" borderId="44" xfId="0" applyNumberFormat="1" applyFont="1" applyFill="1" applyBorder="1" applyAlignment="1">
      <alignment vertical="center"/>
    </xf>
    <xf numFmtId="40" fontId="29" fillId="8" borderId="46" xfId="0" applyNumberFormat="1" applyFont="1" applyFill="1" applyBorder="1">
      <alignment vertical="top"/>
    </xf>
    <xf numFmtId="40" fontId="29" fillId="8" borderId="25" xfId="0" applyNumberFormat="1" applyFont="1" applyFill="1" applyBorder="1">
      <alignment vertical="top"/>
    </xf>
    <xf numFmtId="40" fontId="3" fillId="8" borderId="46" xfId="0" applyNumberFormat="1" applyFont="1" applyFill="1" applyBorder="1">
      <alignment vertical="top"/>
    </xf>
    <xf numFmtId="0" fontId="31" fillId="2" borderId="18" xfId="0" applyFont="1" applyFill="1" applyBorder="1" applyAlignment="1">
      <alignment horizontal="center" vertical="top"/>
    </xf>
    <xf numFmtId="40" fontId="31" fillId="6" borderId="18" xfId="0" applyNumberFormat="1" applyFont="1" applyFill="1" applyBorder="1" applyAlignment="1">
      <alignment horizontal="center" vertical="top"/>
    </xf>
    <xf numFmtId="40" fontId="31" fillId="2" borderId="13" xfId="0" applyNumberFormat="1" applyFont="1" applyFill="1" applyBorder="1" applyAlignment="1">
      <alignment horizontal="center" vertical="top"/>
    </xf>
    <xf numFmtId="40" fontId="31" fillId="3" borderId="13" xfId="0" applyNumberFormat="1" applyFont="1" applyFill="1" applyBorder="1" applyAlignment="1">
      <alignment horizontal="center" vertical="top"/>
    </xf>
    <xf numFmtId="40" fontId="31" fillId="3" borderId="18" xfId="0" applyNumberFormat="1" applyFont="1" applyFill="1" applyBorder="1" applyAlignment="1">
      <alignment horizontal="center" vertical="top"/>
    </xf>
    <xf numFmtId="40" fontId="10" fillId="0" borderId="67" xfId="0" applyNumberFormat="1" applyFont="1" applyFill="1" applyBorder="1" applyAlignment="1">
      <alignment horizontal="center" vertical="top"/>
    </xf>
    <xf numFmtId="40" fontId="5" fillId="0" borderId="0" xfId="0" applyNumberFormat="1" applyFont="1" applyBorder="1" applyAlignment="1">
      <alignment horizontal="center"/>
    </xf>
    <xf numFmtId="40" fontId="25" fillId="0" borderId="0" xfId="0" applyNumberFormat="1" applyFont="1" applyBorder="1" applyAlignment="1">
      <alignment horizontal="center" vertical="center"/>
    </xf>
    <xf numFmtId="40" fontId="3" fillId="0" borderId="24" xfId="0" applyNumberFormat="1" applyFont="1" applyBorder="1">
      <alignment vertical="top"/>
    </xf>
    <xf numFmtId="40" fontId="3" fillId="0" borderId="68" xfId="0" applyNumberFormat="1" applyFont="1" applyBorder="1">
      <alignment vertical="top"/>
    </xf>
    <xf numFmtId="0" fontId="23" fillId="0" borderId="0" xfId="0" applyFont="1" applyBorder="1" applyAlignment="1">
      <alignment horizontal="left"/>
    </xf>
    <xf numFmtId="40" fontId="2" fillId="0" borderId="0" xfId="0" applyNumberFormat="1" applyFont="1" applyBorder="1">
      <alignment vertical="top"/>
    </xf>
    <xf numFmtId="0" fontId="18" fillId="0" borderId="65" xfId="0" applyFont="1" applyBorder="1" applyAlignment="1">
      <alignment horizontal="right"/>
    </xf>
    <xf numFmtId="40" fontId="4" fillId="0" borderId="69" xfId="0" applyNumberFormat="1" applyFont="1" applyFill="1" applyBorder="1">
      <alignment vertical="top"/>
    </xf>
    <xf numFmtId="39" fontId="11" fillId="0" borderId="70" xfId="0" applyNumberFormat="1" applyFont="1" applyBorder="1">
      <alignment vertical="top"/>
    </xf>
    <xf numFmtId="39" fontId="11" fillId="0" borderId="71" xfId="0" applyNumberFormat="1" applyFont="1" applyBorder="1">
      <alignment vertical="top"/>
    </xf>
    <xf numFmtId="40" fontId="32" fillId="0" borderId="23" xfId="0" applyNumberFormat="1" applyFont="1" applyBorder="1">
      <alignment vertical="top"/>
    </xf>
    <xf numFmtId="39" fontId="13" fillId="0" borderId="71" xfId="0" applyNumberFormat="1" applyFont="1" applyBorder="1">
      <alignment vertical="top"/>
    </xf>
    <xf numFmtId="164" fontId="19" fillId="9" borderId="56" xfId="0" applyNumberFormat="1" applyFont="1" applyFill="1" applyBorder="1" applyAlignment="1"/>
    <xf numFmtId="0" fontId="0" fillId="0" borderId="72" xfId="0" applyFill="1" applyBorder="1">
      <alignment vertical="top"/>
    </xf>
    <xf numFmtId="39" fontId="18" fillId="0" borderId="73" xfId="0" applyNumberFormat="1" applyFont="1" applyBorder="1">
      <alignment vertical="top"/>
    </xf>
    <xf numFmtId="40" fontId="28" fillId="0" borderId="26" xfId="0" applyNumberFormat="1" applyFont="1" applyBorder="1" applyAlignment="1"/>
    <xf numFmtId="40" fontId="28" fillId="0" borderId="26" xfId="0" applyNumberFormat="1" applyFont="1" applyFill="1" applyBorder="1" applyAlignment="1"/>
    <xf numFmtId="0" fontId="28" fillId="0" borderId="26" xfId="0" applyFont="1" applyBorder="1" applyAlignment="1"/>
    <xf numFmtId="40" fontId="28" fillId="0" borderId="0" xfId="0" applyNumberFormat="1" applyFont="1" applyAlignment="1"/>
    <xf numFmtId="40" fontId="29" fillId="0" borderId="0" xfId="0" applyNumberFormat="1" applyFont="1" applyAlignment="1"/>
    <xf numFmtId="40" fontId="28" fillId="10" borderId="22" xfId="0" applyNumberFormat="1" applyFont="1" applyFill="1" applyBorder="1">
      <alignment vertical="top"/>
    </xf>
    <xf numFmtId="40" fontId="3" fillId="10" borderId="22" xfId="0" applyNumberFormat="1" applyFont="1" applyFill="1" applyBorder="1">
      <alignment vertical="top"/>
    </xf>
    <xf numFmtId="40" fontId="28" fillId="0" borderId="12" xfId="0" applyNumberFormat="1" applyFont="1" applyBorder="1">
      <alignment vertical="top"/>
    </xf>
    <xf numFmtId="40" fontId="28" fillId="0" borderId="12" xfId="0" applyNumberFormat="1" applyFont="1" applyFill="1" applyBorder="1">
      <alignment vertical="top"/>
    </xf>
    <xf numFmtId="40" fontId="3" fillId="2" borderId="12" xfId="0" applyNumberFormat="1" applyFont="1" applyFill="1" applyBorder="1">
      <alignment vertical="top"/>
    </xf>
    <xf numFmtId="40" fontId="2" fillId="11" borderId="22" xfId="0" applyNumberFormat="1" applyFont="1" applyFill="1" applyBorder="1">
      <alignment vertical="top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40" fontId="4" fillId="0" borderId="0" xfId="0" applyNumberFormat="1" applyFont="1" applyAlignment="1">
      <alignment horizontal="center" vertical="top"/>
    </xf>
    <xf numFmtId="40" fontId="9" fillId="0" borderId="0" xfId="0" applyNumberFormat="1" applyFont="1" applyAlignment="1">
      <alignment horizontal="center" vertical="top"/>
    </xf>
    <xf numFmtId="40" fontId="3" fillId="0" borderId="23" xfId="0" applyNumberFormat="1" applyFont="1" applyBorder="1" applyAlignment="1">
      <alignment horizontal="center" vertical="top"/>
    </xf>
    <xf numFmtId="40" fontId="3" fillId="0" borderId="0" xfId="0" applyNumberFormat="1" applyFont="1" applyAlignment="1">
      <alignment horizontal="center" vertical="top"/>
    </xf>
    <xf numFmtId="40" fontId="2" fillId="0" borderId="0" xfId="0" applyNumberFormat="1" applyFont="1" applyAlignment="1">
      <alignment horizontal="center" vertical="top"/>
    </xf>
    <xf numFmtId="40" fontId="15" fillId="0" borderId="23" xfId="0" applyNumberFormat="1" applyFont="1" applyBorder="1" applyAlignment="1">
      <alignment horizontal="center" vertical="top"/>
    </xf>
    <xf numFmtId="40" fontId="17" fillId="0" borderId="0" xfId="0" applyNumberFormat="1" applyFont="1" applyAlignment="1">
      <alignment horizontal="center" vertical="center"/>
    </xf>
    <xf numFmtId="40" fontId="17" fillId="0" borderId="0" xfId="0" applyNumberFormat="1" applyFont="1" applyAlignment="1">
      <alignment horizontal="center" vertical="top"/>
    </xf>
    <xf numFmtId="40" fontId="2" fillId="0" borderId="3" xfId="0" applyNumberFormat="1" applyFont="1" applyBorder="1" applyAlignment="1">
      <alignment horizontal="center" vertical="top"/>
    </xf>
    <xf numFmtId="40" fontId="17" fillId="0" borderId="27" xfId="0" applyNumberFormat="1" applyFont="1" applyBorder="1" applyAlignment="1">
      <alignment horizontal="center" vertical="top"/>
    </xf>
    <xf numFmtId="40" fontId="17" fillId="0" borderId="23" xfId="0" applyNumberFormat="1" applyFont="1" applyBorder="1" applyAlignment="1">
      <alignment horizontal="center" vertical="top"/>
    </xf>
    <xf numFmtId="40" fontId="2" fillId="0" borderId="23" xfId="0" applyNumberFormat="1" applyFont="1" applyBorder="1" applyAlignment="1">
      <alignment horizontal="center" vertical="top"/>
    </xf>
    <xf numFmtId="40" fontId="21" fillId="0" borderId="38" xfId="0" applyNumberFormat="1" applyFont="1" applyBorder="1" applyAlignment="1">
      <alignment horizontal="center" vertical="top"/>
    </xf>
    <xf numFmtId="40" fontId="4" fillId="0" borderId="3" xfId="0" applyNumberFormat="1" applyFont="1" applyBorder="1" applyAlignment="1">
      <alignment horizontal="center" vertical="top"/>
    </xf>
    <xf numFmtId="40" fontId="21" fillId="0" borderId="3" xfId="0" applyNumberFormat="1" applyFont="1" applyBorder="1" applyAlignment="1">
      <alignment horizontal="center" vertical="top"/>
    </xf>
    <xf numFmtId="40" fontId="4" fillId="0" borderId="62" xfId="0" applyNumberFormat="1" applyFont="1" applyBorder="1" applyAlignment="1">
      <alignment horizontal="center" vertical="top"/>
    </xf>
    <xf numFmtId="40" fontId="9" fillId="0" borderId="0" xfId="0" applyNumberFormat="1" applyFont="1" applyBorder="1" applyAlignment="1">
      <alignment horizontal="center" vertical="top"/>
    </xf>
    <xf numFmtId="40" fontId="3" fillId="0" borderId="0" xfId="0" applyNumberFormat="1" applyFont="1" applyBorder="1" applyAlignment="1">
      <alignment horizontal="center" vertical="top"/>
    </xf>
    <xf numFmtId="40" fontId="13" fillId="0" borderId="0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40" fontId="23" fillId="0" borderId="0" xfId="0" applyNumberFormat="1" applyFont="1" applyBorder="1" applyAlignment="1">
      <alignment horizontal="center" vertical="top"/>
    </xf>
    <xf numFmtId="40" fontId="11" fillId="0" borderId="0" xfId="0" applyNumberFormat="1" applyFont="1" applyBorder="1" applyAlignment="1">
      <alignment horizontal="center" vertical="top"/>
    </xf>
    <xf numFmtId="0" fontId="11" fillId="0" borderId="65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8" fillId="0" borderId="26" xfId="0" applyFont="1" applyBorder="1" applyAlignment="1">
      <alignment vertical="justify"/>
    </xf>
    <xf numFmtId="40" fontId="3" fillId="0" borderId="26" xfId="0" applyNumberFormat="1" applyFont="1" applyBorder="1" applyAlignment="1">
      <alignment vertical="justify"/>
    </xf>
    <xf numFmtId="40" fontId="2" fillId="0" borderId="26" xfId="0" applyNumberFormat="1" applyFont="1" applyBorder="1" applyAlignment="1">
      <alignment vertical="justify"/>
    </xf>
    <xf numFmtId="40" fontId="29" fillId="0" borderId="0" xfId="0" applyNumberFormat="1" applyFont="1" applyAlignment="1">
      <alignment vertical="justify"/>
    </xf>
    <xf numFmtId="40" fontId="9" fillId="0" borderId="0" xfId="0" applyNumberFormat="1" applyFont="1" applyAlignment="1">
      <alignment vertical="justify"/>
    </xf>
    <xf numFmtId="40" fontId="15" fillId="0" borderId="26" xfId="0" applyNumberFormat="1" applyFont="1" applyBorder="1" applyAlignment="1">
      <alignment vertical="justify"/>
    </xf>
    <xf numFmtId="40" fontId="28" fillId="0" borderId="26" xfId="0" applyNumberFormat="1" applyFont="1" applyFill="1" applyBorder="1" applyAlignment="1">
      <alignment vertical="justify"/>
    </xf>
    <xf numFmtId="40" fontId="3" fillId="0" borderId="0" xfId="0" applyNumberFormat="1" applyFont="1" applyAlignment="1">
      <alignment vertical="justify"/>
    </xf>
    <xf numFmtId="40" fontId="3" fillId="0" borderId="0" xfId="0" applyNumberFormat="1" applyFont="1" applyAlignment="1">
      <alignment horizontal="center" vertical="justify"/>
    </xf>
    <xf numFmtId="0" fontId="1" fillId="0" borderId="0" xfId="0" applyFont="1" applyAlignment="1">
      <alignment vertical="justify"/>
    </xf>
    <xf numFmtId="0" fontId="1" fillId="0" borderId="3" xfId="0" applyFont="1" applyBorder="1" applyAlignment="1">
      <alignment vertical="justify"/>
    </xf>
    <xf numFmtId="40" fontId="5" fillId="0" borderId="0" xfId="0" applyNumberFormat="1" applyFont="1" applyAlignment="1">
      <alignment horizontal="center" vertical="justify"/>
    </xf>
    <xf numFmtId="40" fontId="25" fillId="0" borderId="0" xfId="0" applyNumberFormat="1" applyFont="1" applyAlignment="1">
      <alignment horizontal="center" vertical="justify"/>
    </xf>
    <xf numFmtId="40" fontId="10" fillId="0" borderId="0" xfId="0" applyNumberFormat="1" applyFont="1" applyAlignment="1">
      <alignment horizontal="center" vertical="justify"/>
    </xf>
    <xf numFmtId="40" fontId="3" fillId="0" borderId="24" xfId="0" applyNumberFormat="1" applyFont="1" applyFill="1" applyBorder="1" applyAlignment="1">
      <alignment vertical="justify"/>
    </xf>
    <xf numFmtId="40" fontId="3" fillId="0" borderId="24" xfId="0" applyNumberFormat="1" applyFont="1" applyBorder="1" applyAlignment="1">
      <alignment vertical="justify"/>
    </xf>
    <xf numFmtId="40" fontId="3" fillId="0" borderId="0" xfId="0" applyNumberFormat="1" applyFont="1" applyBorder="1" applyAlignment="1">
      <alignment vertical="justify"/>
    </xf>
    <xf numFmtId="0" fontId="18" fillId="0" borderId="0" xfId="0" applyFont="1" applyAlignment="1">
      <alignment horizontal="right" vertical="justify"/>
    </xf>
    <xf numFmtId="40" fontId="9" fillId="0" borderId="3" xfId="0" applyNumberFormat="1" applyFont="1" applyBorder="1" applyAlignment="1">
      <alignment vertical="justify"/>
    </xf>
    <xf numFmtId="40" fontId="9" fillId="0" borderId="27" xfId="0" applyNumberFormat="1" applyFont="1" applyBorder="1" applyAlignment="1">
      <alignment vertical="justify"/>
    </xf>
    <xf numFmtId="40" fontId="2" fillId="0" borderId="58" xfId="0" applyNumberFormat="1" applyFont="1" applyBorder="1" applyAlignment="1">
      <alignment vertical="justify"/>
    </xf>
    <xf numFmtId="40" fontId="28" fillId="0" borderId="26" xfId="0" applyNumberFormat="1" applyFont="1" applyBorder="1" applyAlignment="1">
      <alignment vertical="justify"/>
    </xf>
    <xf numFmtId="40" fontId="2" fillId="0" borderId="0" xfId="0" applyNumberFormat="1" applyFont="1" applyAlignment="1">
      <alignment vertical="justify"/>
    </xf>
    <xf numFmtId="40" fontId="9" fillId="0" borderId="0" xfId="0" applyNumberFormat="1" applyFont="1" applyAlignment="1">
      <alignment horizontal="right" vertical="justify"/>
    </xf>
    <xf numFmtId="40" fontId="21" fillId="0" borderId="3" xfId="0" applyNumberFormat="1" applyFont="1" applyBorder="1" applyAlignment="1">
      <alignment vertical="justify"/>
    </xf>
    <xf numFmtId="40" fontId="9" fillId="0" borderId="60" xfId="0" applyNumberFormat="1" applyFont="1" applyBorder="1" applyAlignment="1">
      <alignment vertical="justify"/>
    </xf>
    <xf numFmtId="40" fontId="2" fillId="0" borderId="60" xfId="0" applyNumberFormat="1" applyFont="1" applyBorder="1" applyAlignment="1">
      <alignment vertical="justify"/>
    </xf>
    <xf numFmtId="40" fontId="21" fillId="0" borderId="0" xfId="0" applyNumberFormat="1" applyFont="1" applyAlignment="1">
      <alignment horizontal="right" vertical="justify"/>
    </xf>
    <xf numFmtId="40" fontId="9" fillId="0" borderId="62" xfId="0" applyNumberFormat="1" applyFont="1" applyBorder="1" applyAlignment="1">
      <alignment vertical="justify"/>
    </xf>
    <xf numFmtId="0" fontId="8" fillId="0" borderId="0" xfId="0" applyFont="1" applyBorder="1" applyAlignment="1">
      <alignment vertical="justify"/>
    </xf>
    <xf numFmtId="40" fontId="3" fillId="0" borderId="68" xfId="0" applyNumberFormat="1" applyFont="1" applyBorder="1" applyAlignment="1">
      <alignment vertical="justify"/>
    </xf>
    <xf numFmtId="0" fontId="23" fillId="0" borderId="0" xfId="0" applyFont="1" applyBorder="1" applyAlignment="1">
      <alignment horizontal="left" vertical="justify"/>
    </xf>
    <xf numFmtId="40" fontId="9" fillId="0" borderId="0" xfId="0" applyNumberFormat="1" applyFont="1" applyBorder="1" applyAlignment="1">
      <alignment vertical="justify"/>
    </xf>
    <xf numFmtId="40" fontId="2" fillId="0" borderId="0" xfId="0" applyNumberFormat="1" applyFont="1" applyBorder="1" applyAlignment="1">
      <alignment vertical="justify"/>
    </xf>
    <xf numFmtId="0" fontId="18" fillId="0" borderId="65" xfId="0" applyFont="1" applyBorder="1" applyAlignment="1">
      <alignment horizontal="right" vertical="justify"/>
    </xf>
    <xf numFmtId="0" fontId="8" fillId="0" borderId="0" xfId="0" applyFont="1" applyAlignment="1">
      <alignment vertical="justify"/>
    </xf>
    <xf numFmtId="0" fontId="24" fillId="0" borderId="0" xfId="0" applyFont="1" applyAlignment="1">
      <alignment vertical="justify"/>
    </xf>
    <xf numFmtId="0" fontId="3" fillId="0" borderId="42" xfId="0" applyFont="1" applyFill="1" applyBorder="1">
      <alignment vertical="top"/>
    </xf>
    <xf numFmtId="0" fontId="2" fillId="0" borderId="21" xfId="0" applyFont="1" applyBorder="1">
      <alignment vertical="top"/>
    </xf>
    <xf numFmtId="40" fontId="3" fillId="0" borderId="58" xfId="0" applyNumberFormat="1" applyFont="1" applyFill="1" applyBorder="1" applyAlignment="1">
      <alignment vertical="justify"/>
    </xf>
    <xf numFmtId="40" fontId="2" fillId="11" borderId="25" xfId="0" applyNumberFormat="1" applyFont="1" applyFill="1" applyBorder="1">
      <alignment vertical="top"/>
    </xf>
    <xf numFmtId="0" fontId="2" fillId="11" borderId="42" xfId="0" applyFont="1" applyFill="1" applyBorder="1">
      <alignment vertical="top"/>
    </xf>
    <xf numFmtId="40" fontId="2" fillId="0" borderId="0" xfId="0" applyNumberFormat="1" applyFont="1" applyBorder="1" applyAlignment="1">
      <alignment horizontal="center" vertical="top"/>
    </xf>
    <xf numFmtId="40" fontId="2" fillId="11" borderId="12" xfId="0" applyNumberFormat="1" applyFont="1" applyFill="1" applyBorder="1">
      <alignment vertical="top"/>
    </xf>
    <xf numFmtId="0" fontId="2" fillId="0" borderId="0" xfId="0" applyFont="1" applyFill="1" applyAlignment="1">
      <alignment vertical="justify"/>
    </xf>
    <xf numFmtId="40" fontId="2" fillId="0" borderId="26" xfId="0" applyNumberFormat="1" applyFont="1" applyFill="1" applyBorder="1" applyAlignment="1">
      <alignment vertical="justify"/>
    </xf>
    <xf numFmtId="164" fontId="19" fillId="12" borderId="56" xfId="0" applyNumberFormat="1" applyFont="1" applyFill="1" applyBorder="1" applyAlignment="1"/>
    <xf numFmtId="0" fontId="0" fillId="0" borderId="0" xfId="0" applyBorder="1" applyAlignment="1"/>
    <xf numFmtId="0" fontId="1" fillId="0" borderId="0" xfId="0" applyFont="1" applyBorder="1">
      <alignment vertical="top"/>
    </xf>
    <xf numFmtId="0" fontId="12" fillId="0" borderId="0" xfId="0" applyFont="1" applyBorder="1">
      <alignment vertical="top"/>
    </xf>
    <xf numFmtId="0" fontId="14" fillId="0" borderId="0" xfId="0" applyFont="1" applyBorder="1">
      <alignment vertical="top"/>
    </xf>
    <xf numFmtId="0" fontId="20" fillId="0" borderId="0" xfId="0" applyFont="1" applyBorder="1">
      <alignment vertical="top"/>
    </xf>
    <xf numFmtId="0" fontId="11" fillId="0" borderId="0" xfId="0" applyFont="1" applyBorder="1">
      <alignment vertical="top"/>
    </xf>
    <xf numFmtId="0" fontId="11" fillId="0" borderId="0" xfId="0" applyFont="1" applyBorder="1" applyAlignment="1"/>
    <xf numFmtId="0" fontId="1" fillId="0" borderId="9" xfId="0" applyFont="1" applyBorder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W149"/>
  <sheetViews>
    <sheetView topLeftCell="B57" zoomScale="90" zoomScaleNormal="90" zoomScaleSheetLayoutView="90" workbookViewId="0">
      <selection activeCell="B112" sqref="B112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50.796875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3.19921875" style="2" customWidth="1"/>
    <col min="13" max="13" width="64.5" style="2" customWidth="1"/>
    <col min="14" max="14" width="14.19921875" style="2" customWidth="1"/>
    <col min="15" max="15" width="1.5" customWidth="1"/>
    <col min="16" max="231" width="10.19921875" style="2" customWidth="1"/>
    <col min="232" max="16384" width="11" style="1"/>
  </cols>
  <sheetData>
    <row r="1" spans="1:32" ht="19.95" customHeight="1" thickBot="1"/>
    <row r="2" spans="1:32" ht="4.95" customHeight="1" thickTop="1" thickBo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8"/>
    </row>
    <row r="3" spans="1:32" s="2" customFormat="1" ht="19.95" customHeight="1" thickBot="1">
      <c r="A3" s="7"/>
      <c r="B3" s="7"/>
      <c r="C3" s="7"/>
      <c r="D3" s="8" t="s">
        <v>0</v>
      </c>
      <c r="E3" s="9"/>
      <c r="F3" s="10"/>
      <c r="G3" s="11"/>
      <c r="H3" s="12"/>
      <c r="I3" s="12"/>
      <c r="J3" s="13"/>
      <c r="K3" s="13"/>
      <c r="L3" s="13"/>
      <c r="M3" s="14" t="s">
        <v>89</v>
      </c>
      <c r="N3" s="179"/>
      <c r="O3" s="180"/>
    </row>
    <row r="4" spans="1:32" s="2" customFormat="1" ht="25.05" customHeight="1" thickTop="1">
      <c r="A4" s="7"/>
      <c r="B4" s="7"/>
      <c r="C4" s="7"/>
      <c r="D4" s="15"/>
      <c r="E4" s="16" t="s">
        <v>90</v>
      </c>
      <c r="F4" s="17"/>
      <c r="G4" s="13"/>
      <c r="H4" s="13"/>
      <c r="I4" s="13"/>
      <c r="J4" s="13"/>
      <c r="K4" s="13"/>
      <c r="L4" s="13"/>
      <c r="M4" s="166" t="s">
        <v>79</v>
      </c>
      <c r="N4" s="188"/>
      <c r="O4" s="181"/>
      <c r="P4" s="167" t="s">
        <v>81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</row>
    <row r="5" spans="1:32" s="27" customFormat="1" ht="16.05" customHeight="1">
      <c r="A5" s="18"/>
      <c r="B5" s="18"/>
      <c r="C5" s="18"/>
      <c r="D5" s="19"/>
      <c r="E5" s="20"/>
      <c r="F5" s="21"/>
      <c r="G5" s="24" t="s">
        <v>1</v>
      </c>
      <c r="H5" s="22"/>
      <c r="I5" s="204" t="s">
        <v>2</v>
      </c>
      <c r="J5" s="22"/>
      <c r="K5" s="160" t="s">
        <v>3</v>
      </c>
      <c r="L5" s="25"/>
      <c r="M5" s="26"/>
      <c r="N5" s="23"/>
      <c r="O5" s="182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</row>
    <row r="6" spans="1:32" s="27" customFormat="1" ht="16.05" customHeight="1">
      <c r="A6" s="18"/>
      <c r="B6" s="18"/>
      <c r="C6" s="18"/>
      <c r="D6" s="29" t="s">
        <v>4</v>
      </c>
      <c r="E6" s="30" t="s">
        <v>5</v>
      </c>
      <c r="F6" s="22"/>
      <c r="G6" s="32" t="s">
        <v>6</v>
      </c>
      <c r="H6" s="22"/>
      <c r="I6" s="205" t="s">
        <v>84</v>
      </c>
      <c r="J6" s="22"/>
      <c r="K6" s="161" t="s">
        <v>7</v>
      </c>
      <c r="L6" s="25"/>
      <c r="M6" s="33" t="s">
        <v>8</v>
      </c>
      <c r="N6" s="31" t="s">
        <v>85</v>
      </c>
      <c r="O6" s="182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s="27" customFormat="1" ht="16.05" customHeight="1">
      <c r="A7" s="18"/>
      <c r="B7" s="18"/>
      <c r="C7" s="18"/>
      <c r="D7" s="34"/>
      <c r="E7" s="35"/>
      <c r="F7" s="21"/>
      <c r="G7" s="36" t="s">
        <v>91</v>
      </c>
      <c r="H7" s="22"/>
      <c r="I7" s="206" t="s">
        <v>92</v>
      </c>
      <c r="J7" s="22"/>
      <c r="K7" s="162" t="s">
        <v>91</v>
      </c>
      <c r="L7" s="25"/>
      <c r="M7" s="26"/>
      <c r="N7" s="31"/>
      <c r="O7" s="182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</row>
    <row r="8" spans="1:32" s="27" customFormat="1" ht="16.95" customHeight="1">
      <c r="A8" s="18"/>
      <c r="B8" s="18"/>
      <c r="C8" s="18"/>
      <c r="D8" s="29"/>
      <c r="E8" s="37" t="s">
        <v>125</v>
      </c>
      <c r="F8" s="38"/>
      <c r="G8" s="154"/>
      <c r="H8" s="39"/>
      <c r="I8" s="39"/>
      <c r="J8" s="39"/>
      <c r="K8" s="39"/>
      <c r="L8" s="26"/>
      <c r="M8" s="26"/>
      <c r="N8" s="199"/>
      <c r="O8" s="182"/>
      <c r="P8" s="170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</row>
    <row r="9" spans="1:32" s="48" customFormat="1" ht="16.95" customHeight="1">
      <c r="A9" s="40"/>
      <c r="B9" s="40"/>
      <c r="C9" s="40"/>
      <c r="D9" s="41">
        <v>4101</v>
      </c>
      <c r="E9" s="42" t="s">
        <v>9</v>
      </c>
      <c r="F9" s="43"/>
      <c r="G9" s="269">
        <v>36500</v>
      </c>
      <c r="H9" s="44"/>
      <c r="I9" s="45">
        <v>8061</v>
      </c>
      <c r="J9" s="44"/>
      <c r="K9" s="163">
        <v>36500</v>
      </c>
      <c r="L9" s="46"/>
      <c r="M9" s="170"/>
      <c r="N9" s="172">
        <f>K9-G9</f>
        <v>0</v>
      </c>
      <c r="O9" s="183"/>
      <c r="P9" s="169" t="s">
        <v>82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</row>
    <row r="10" spans="1:32" s="48" customFormat="1" ht="16.95" customHeight="1">
      <c r="A10" s="40"/>
      <c r="B10" s="40"/>
      <c r="C10" s="40"/>
      <c r="D10" s="41">
        <v>4102</v>
      </c>
      <c r="E10" s="42" t="s">
        <v>10</v>
      </c>
      <c r="F10" s="43"/>
      <c r="G10" s="270">
        <v>650</v>
      </c>
      <c r="H10" s="44"/>
      <c r="I10" s="44">
        <v>53</v>
      </c>
      <c r="J10" s="44"/>
      <c r="K10" s="164">
        <v>650</v>
      </c>
      <c r="L10" s="12"/>
      <c r="M10" s="47"/>
      <c r="N10" s="173">
        <f>K10-G10</f>
        <v>0</v>
      </c>
      <c r="O10" s="183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</row>
    <row r="11" spans="1:32" s="48" customFormat="1" ht="16.95" customHeight="1">
      <c r="A11" s="40"/>
      <c r="B11" s="40"/>
      <c r="C11" s="40"/>
      <c r="D11" s="267">
        <v>4103</v>
      </c>
      <c r="E11" s="268" t="s">
        <v>94</v>
      </c>
      <c r="F11" s="43"/>
      <c r="G11" s="269">
        <v>1350</v>
      </c>
      <c r="H11" s="44"/>
      <c r="I11" s="44"/>
      <c r="J11" s="44"/>
      <c r="K11" s="164">
        <v>1350</v>
      </c>
      <c r="L11" s="12"/>
      <c r="M11" s="266"/>
      <c r="N11" s="173">
        <f>K11-G11</f>
        <v>0</v>
      </c>
      <c r="O11" s="183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</row>
    <row r="12" spans="1:32" s="48" customFormat="1" ht="16.95" customHeight="1">
      <c r="A12" s="40"/>
      <c r="B12" s="40"/>
      <c r="C12" s="40"/>
      <c r="D12" s="49"/>
      <c r="E12" s="50"/>
      <c r="F12" s="43"/>
      <c r="G12" s="156">
        <f>SUM(G9:G11)</f>
        <v>38500</v>
      </c>
      <c r="H12" s="52"/>
      <c r="I12" s="53">
        <f>SUM(I9:I10)</f>
        <v>8114</v>
      </c>
      <c r="J12" s="44"/>
      <c r="K12" s="53">
        <f>SUM(K9:K11)</f>
        <v>38500</v>
      </c>
      <c r="L12" s="54"/>
      <c r="M12" s="55"/>
      <c r="N12" s="51">
        <f>SUM(N9:N10)</f>
        <v>0</v>
      </c>
      <c r="O12" s="183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</row>
    <row r="13" spans="1:32" s="27" customFormat="1" ht="16.95" customHeight="1">
      <c r="A13" s="18"/>
      <c r="B13" s="18"/>
      <c r="C13" s="18"/>
      <c r="D13" s="29"/>
      <c r="E13" s="37" t="s">
        <v>11</v>
      </c>
      <c r="F13" s="56"/>
      <c r="G13" s="154"/>
      <c r="H13" s="39"/>
      <c r="I13" s="39"/>
      <c r="J13" s="39"/>
      <c r="K13" s="39"/>
      <c r="L13" s="26"/>
      <c r="M13" s="57"/>
      <c r="N13" s="154"/>
      <c r="O13" s="182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</row>
    <row r="14" spans="1:32" s="48" customFormat="1" ht="16.95" customHeight="1">
      <c r="A14" s="40"/>
      <c r="B14" s="40"/>
      <c r="C14" s="40"/>
      <c r="D14" s="41">
        <v>4110</v>
      </c>
      <c r="E14" s="42" t="s">
        <v>12</v>
      </c>
      <c r="F14" s="43"/>
      <c r="G14" s="264">
        <v>1750</v>
      </c>
      <c r="H14" s="44"/>
      <c r="I14" s="45">
        <v>1082</v>
      </c>
      <c r="J14" s="44"/>
      <c r="K14" s="333">
        <v>1100</v>
      </c>
      <c r="L14" s="12"/>
      <c r="M14" s="329" t="s">
        <v>134</v>
      </c>
      <c r="N14" s="172">
        <f t="shared" ref="N14:N31" si="0">K14-G14</f>
        <v>-650</v>
      </c>
      <c r="O14" s="183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</row>
    <row r="15" spans="1:32" s="48" customFormat="1" ht="16.95" customHeight="1">
      <c r="A15" s="40"/>
      <c r="B15" s="40"/>
      <c r="C15" s="40"/>
      <c r="D15" s="41">
        <v>4115</v>
      </c>
      <c r="E15" s="42" t="s">
        <v>13</v>
      </c>
      <c r="F15" s="43"/>
      <c r="G15" s="269">
        <v>800</v>
      </c>
      <c r="H15" s="44"/>
      <c r="I15" s="45">
        <v>211</v>
      </c>
      <c r="J15" s="44"/>
      <c r="K15" s="163">
        <v>800</v>
      </c>
      <c r="L15" s="12"/>
      <c r="M15" s="58"/>
      <c r="N15" s="172">
        <f t="shared" si="0"/>
        <v>0</v>
      </c>
      <c r="O15" s="183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</row>
    <row r="16" spans="1:32" s="48" customFormat="1" ht="16.95" customHeight="1">
      <c r="A16" s="40"/>
      <c r="B16" s="40"/>
      <c r="C16" s="40"/>
      <c r="D16" s="41">
        <v>4116</v>
      </c>
      <c r="E16" s="42" t="s">
        <v>14</v>
      </c>
      <c r="F16" s="43"/>
      <c r="G16" s="269">
        <v>250</v>
      </c>
      <c r="H16" s="44"/>
      <c r="I16" s="45"/>
      <c r="J16" s="44"/>
      <c r="K16" s="163">
        <v>250</v>
      </c>
      <c r="L16" s="12"/>
      <c r="M16" s="58"/>
      <c r="N16" s="172">
        <f t="shared" si="0"/>
        <v>0</v>
      </c>
      <c r="O16" s="183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</row>
    <row r="17" spans="1:32" s="48" customFormat="1" ht="16.95" customHeight="1">
      <c r="A17" s="40"/>
      <c r="B17" s="40"/>
      <c r="C17" s="40"/>
      <c r="D17" s="41">
        <v>4117</v>
      </c>
      <c r="E17" s="42" t="s">
        <v>76</v>
      </c>
      <c r="F17" s="43"/>
      <c r="G17" s="269">
        <v>110</v>
      </c>
      <c r="H17" s="44"/>
      <c r="I17" s="155"/>
      <c r="J17" s="44"/>
      <c r="K17" s="163">
        <v>110</v>
      </c>
      <c r="L17" s="12"/>
      <c r="M17" s="58"/>
      <c r="N17" s="172">
        <f t="shared" si="0"/>
        <v>0</v>
      </c>
      <c r="O17" s="183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</row>
    <row r="18" spans="1:32" s="48" customFormat="1" ht="16.95" customHeight="1">
      <c r="A18" s="40"/>
      <c r="B18" s="40"/>
      <c r="C18" s="40"/>
      <c r="D18" s="41">
        <v>4120</v>
      </c>
      <c r="E18" s="42" t="s">
        <v>15</v>
      </c>
      <c r="F18" s="43"/>
      <c r="G18" s="269">
        <v>1200</v>
      </c>
      <c r="H18" s="44"/>
      <c r="I18" s="45">
        <v>644</v>
      </c>
      <c r="J18" s="44"/>
      <c r="K18" s="163">
        <v>1200</v>
      </c>
      <c r="L18" s="12"/>
      <c r="M18" s="165"/>
      <c r="N18" s="172">
        <f t="shared" si="0"/>
        <v>0</v>
      </c>
      <c r="O18" s="183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</row>
    <row r="19" spans="1:32" s="48" customFormat="1" ht="16.95" customHeight="1">
      <c r="A19" s="40"/>
      <c r="B19" s="40"/>
      <c r="C19" s="40"/>
      <c r="D19" s="41">
        <v>4124</v>
      </c>
      <c r="E19" s="42" t="s">
        <v>16</v>
      </c>
      <c r="F19" s="43"/>
      <c r="G19" s="269">
        <v>1100</v>
      </c>
      <c r="H19" s="44"/>
      <c r="I19" s="45"/>
      <c r="J19" s="44"/>
      <c r="K19" s="163">
        <v>1100</v>
      </c>
      <c r="L19" s="12"/>
      <c r="M19" s="58"/>
      <c r="N19" s="172">
        <f t="shared" si="0"/>
        <v>0</v>
      </c>
      <c r="O19" s="183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</row>
    <row r="20" spans="1:32" s="48" customFormat="1" ht="16.95" customHeight="1">
      <c r="A20" s="40"/>
      <c r="B20" s="40"/>
      <c r="C20" s="40"/>
      <c r="D20" s="267">
        <v>4125</v>
      </c>
      <c r="E20" s="268" t="s">
        <v>96</v>
      </c>
      <c r="F20" s="43"/>
      <c r="G20" s="269">
        <v>1500</v>
      </c>
      <c r="H20" s="44"/>
      <c r="I20" s="155">
        <v>62</v>
      </c>
      <c r="J20" s="44"/>
      <c r="K20" s="163">
        <v>1500</v>
      </c>
      <c r="L20" s="12"/>
      <c r="M20" s="58"/>
      <c r="N20" s="172">
        <f t="shared" si="0"/>
        <v>0</v>
      </c>
      <c r="O20" s="183"/>
      <c r="P20" s="169">
        <f>66</f>
        <v>66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</row>
    <row r="21" spans="1:32" s="48" customFormat="1" ht="16.95" customHeight="1">
      <c r="A21" s="40"/>
      <c r="B21" s="40"/>
      <c r="C21" s="40"/>
      <c r="D21" s="41">
        <v>4129</v>
      </c>
      <c r="E21" s="42" t="s">
        <v>17</v>
      </c>
      <c r="F21" s="43"/>
      <c r="G21" s="269">
        <v>200</v>
      </c>
      <c r="H21" s="44"/>
      <c r="I21" s="45"/>
      <c r="J21" s="44"/>
      <c r="K21" s="163">
        <v>200</v>
      </c>
      <c r="L21" s="12"/>
      <c r="M21" s="165"/>
      <c r="N21" s="172">
        <f t="shared" si="0"/>
        <v>0</v>
      </c>
      <c r="O21" s="183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</row>
    <row r="22" spans="1:32" s="48" customFormat="1" ht="16.95" customHeight="1">
      <c r="A22" s="40"/>
      <c r="B22" s="40"/>
      <c r="C22" s="40"/>
      <c r="D22" s="41">
        <v>4130</v>
      </c>
      <c r="E22" s="42" t="s">
        <v>18</v>
      </c>
      <c r="F22" s="43"/>
      <c r="G22" s="269">
        <v>300</v>
      </c>
      <c r="H22" s="44"/>
      <c r="I22" s="45"/>
      <c r="J22" s="44"/>
      <c r="K22" s="163">
        <v>300</v>
      </c>
      <c r="L22" s="12"/>
      <c r="M22" s="165"/>
      <c r="N22" s="172">
        <f t="shared" si="0"/>
        <v>0</v>
      </c>
      <c r="O22" s="183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</row>
    <row r="23" spans="1:32" s="48" customFormat="1" ht="16.95" customHeight="1">
      <c r="A23" s="40"/>
      <c r="B23" s="40"/>
      <c r="C23" s="40"/>
      <c r="D23" s="41">
        <v>4135</v>
      </c>
      <c r="E23" s="42" t="s">
        <v>97</v>
      </c>
      <c r="F23" s="43"/>
      <c r="G23" s="269">
        <v>600</v>
      </c>
      <c r="H23" s="44"/>
      <c r="I23" s="45">
        <v>39</v>
      </c>
      <c r="J23" s="44"/>
      <c r="K23" s="163">
        <v>600</v>
      </c>
      <c r="L23" s="12"/>
      <c r="M23" s="165"/>
      <c r="N23" s="172">
        <f t="shared" si="0"/>
        <v>0</v>
      </c>
      <c r="O23" s="183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</row>
    <row r="24" spans="1:32" s="48" customFormat="1" ht="16.95" customHeight="1">
      <c r="A24" s="40"/>
      <c r="B24" s="40"/>
      <c r="C24" s="40"/>
      <c r="D24" s="41">
        <v>4137</v>
      </c>
      <c r="E24" s="42" t="s">
        <v>19</v>
      </c>
      <c r="F24" s="157"/>
      <c r="G24" s="269"/>
      <c r="H24" s="44"/>
      <c r="I24" s="158"/>
      <c r="J24" s="44"/>
      <c r="K24" s="163"/>
      <c r="L24" s="12"/>
      <c r="M24" s="165"/>
      <c r="N24" s="172">
        <f t="shared" si="0"/>
        <v>0</v>
      </c>
      <c r="O24" s="183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</row>
    <row r="25" spans="1:32" s="48" customFormat="1" ht="16.95" customHeight="1">
      <c r="A25" s="40"/>
      <c r="B25" s="40"/>
      <c r="C25" s="40"/>
      <c r="D25" s="41">
        <v>4137</v>
      </c>
      <c r="E25" s="42" t="s">
        <v>20</v>
      </c>
      <c r="F25" s="157"/>
      <c r="G25" s="269">
        <v>250</v>
      </c>
      <c r="H25" s="44"/>
      <c r="I25" s="158">
        <v>175</v>
      </c>
      <c r="J25" s="44"/>
      <c r="K25" s="163">
        <v>250</v>
      </c>
      <c r="L25" s="12"/>
      <c r="M25" s="58"/>
      <c r="N25" s="172">
        <f t="shared" si="0"/>
        <v>0</v>
      </c>
      <c r="O25" s="18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</row>
    <row r="26" spans="1:32" s="48" customFormat="1" ht="16.95" customHeight="1">
      <c r="A26" s="40"/>
      <c r="B26" s="40"/>
      <c r="C26" s="40"/>
      <c r="D26" s="41">
        <v>4137</v>
      </c>
      <c r="E26" s="42" t="s">
        <v>21</v>
      </c>
      <c r="F26" s="157"/>
      <c r="G26" s="269"/>
      <c r="H26" s="44"/>
      <c r="I26" s="158"/>
      <c r="J26" s="44"/>
      <c r="K26" s="163"/>
      <c r="L26" s="12"/>
      <c r="M26" s="58"/>
      <c r="N26" s="172">
        <f t="shared" si="0"/>
        <v>0</v>
      </c>
      <c r="O26" s="183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</row>
    <row r="27" spans="1:32" s="48" customFormat="1" ht="16.95" customHeight="1">
      <c r="A27" s="40"/>
      <c r="B27" s="40"/>
      <c r="C27" s="40"/>
      <c r="D27" s="41">
        <v>4140</v>
      </c>
      <c r="E27" s="42" t="s">
        <v>22</v>
      </c>
      <c r="F27" s="43"/>
      <c r="G27" s="269">
        <v>50</v>
      </c>
      <c r="H27" s="44"/>
      <c r="I27" s="45">
        <v>13</v>
      </c>
      <c r="J27" s="44"/>
      <c r="K27" s="163">
        <v>50</v>
      </c>
      <c r="L27" s="12"/>
      <c r="M27" s="58"/>
      <c r="N27" s="172">
        <f t="shared" si="0"/>
        <v>0</v>
      </c>
      <c r="O27" s="183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</row>
    <row r="28" spans="1:32" s="48" customFormat="1" ht="16.95" customHeight="1">
      <c r="A28" s="40"/>
      <c r="B28" s="40"/>
      <c r="C28" s="40"/>
      <c r="D28" s="41">
        <v>4141</v>
      </c>
      <c r="E28" s="42" t="s">
        <v>23</v>
      </c>
      <c r="F28" s="43"/>
      <c r="G28" s="269">
        <v>250</v>
      </c>
      <c r="H28" s="44"/>
      <c r="I28" s="45">
        <v>172</v>
      </c>
      <c r="J28" s="44"/>
      <c r="K28" s="163">
        <v>250</v>
      </c>
      <c r="L28" s="12"/>
      <c r="M28" s="58"/>
      <c r="N28" s="172">
        <f t="shared" si="0"/>
        <v>0</v>
      </c>
      <c r="O28" s="184"/>
    </row>
    <row r="29" spans="1:32" s="48" customFormat="1" ht="16.95" customHeight="1">
      <c r="A29" s="40"/>
      <c r="B29" s="40"/>
      <c r="C29" s="40"/>
      <c r="D29" s="41">
        <v>4142</v>
      </c>
      <c r="E29" s="268" t="s">
        <v>98</v>
      </c>
      <c r="F29" s="43"/>
      <c r="G29" s="264">
        <v>250</v>
      </c>
      <c r="H29" s="44"/>
      <c r="I29" s="45"/>
      <c r="J29" s="44"/>
      <c r="K29" s="333">
        <v>125</v>
      </c>
      <c r="L29" s="12"/>
      <c r="M29" s="329" t="s">
        <v>132</v>
      </c>
      <c r="N29" s="172">
        <f t="shared" si="0"/>
        <v>-125</v>
      </c>
      <c r="O29" s="184"/>
    </row>
    <row r="30" spans="1:32" s="48" customFormat="1" ht="16.95" customHeight="1">
      <c r="A30" s="40"/>
      <c r="B30" s="40"/>
      <c r="C30" s="40"/>
      <c r="D30" s="41" t="s">
        <v>24</v>
      </c>
      <c r="E30" s="271" t="s">
        <v>95</v>
      </c>
      <c r="F30" s="43"/>
      <c r="G30" s="264">
        <v>1250</v>
      </c>
      <c r="H30" s="44"/>
      <c r="I30" s="45">
        <v>1655</v>
      </c>
      <c r="J30" s="44"/>
      <c r="K30" s="333">
        <v>2150</v>
      </c>
      <c r="L30" s="12"/>
      <c r="M30" s="329" t="s">
        <v>133</v>
      </c>
      <c r="N30" s="172">
        <f t="shared" si="0"/>
        <v>900</v>
      </c>
      <c r="O30" s="184"/>
    </row>
    <row r="31" spans="1:32" s="48" customFormat="1" ht="16.95" customHeight="1">
      <c r="A31" s="40"/>
      <c r="B31" s="40"/>
      <c r="C31" s="40"/>
      <c r="D31" s="41">
        <v>4145</v>
      </c>
      <c r="E31" s="42" t="s">
        <v>26</v>
      </c>
      <c r="F31" s="43"/>
      <c r="G31" s="264">
        <v>125</v>
      </c>
      <c r="H31" s="44"/>
      <c r="I31" s="155"/>
      <c r="J31" s="44"/>
      <c r="K31" s="163">
        <v>125</v>
      </c>
      <c r="L31" s="12"/>
      <c r="M31" s="58"/>
      <c r="N31" s="172">
        <f t="shared" si="0"/>
        <v>0</v>
      </c>
      <c r="O31" s="184"/>
    </row>
    <row r="32" spans="1:32" s="48" customFormat="1" ht="16.95" customHeight="1">
      <c r="A32" s="40"/>
      <c r="B32" s="40"/>
      <c r="C32" s="40"/>
      <c r="D32" s="41">
        <v>4146</v>
      </c>
      <c r="E32" s="42" t="s">
        <v>27</v>
      </c>
      <c r="F32" s="43"/>
      <c r="G32" s="336">
        <v>750</v>
      </c>
      <c r="H32" s="44"/>
      <c r="I32" s="45">
        <v>-1</v>
      </c>
      <c r="J32" s="44"/>
      <c r="K32" s="333">
        <v>625</v>
      </c>
      <c r="L32" s="12"/>
      <c r="M32" s="329" t="s">
        <v>132</v>
      </c>
      <c r="N32" s="172">
        <f>K32-G32</f>
        <v>-125</v>
      </c>
      <c r="O32" s="184"/>
    </row>
    <row r="33" spans="1:15" s="48" customFormat="1" ht="16.95" customHeight="1">
      <c r="A33" s="40"/>
      <c r="B33" s="40"/>
      <c r="C33" s="40"/>
      <c r="D33" s="49"/>
      <c r="E33" s="50"/>
      <c r="F33" s="43"/>
      <c r="G33" s="156">
        <f>SUM(G14:G32)</f>
        <v>10735</v>
      </c>
      <c r="H33" s="52"/>
      <c r="I33" s="53">
        <f>SUM(I14:I32)</f>
        <v>4052</v>
      </c>
      <c r="J33" s="44"/>
      <c r="K33" s="53">
        <f>SUM(K14:K32)</f>
        <v>10735</v>
      </c>
      <c r="L33" s="54"/>
      <c r="M33" s="331" t="s">
        <v>135</v>
      </c>
      <c r="N33" s="51">
        <f>SUM(N14:N32)</f>
        <v>0</v>
      </c>
      <c r="O33" s="184"/>
    </row>
    <row r="34" spans="1:15" s="27" customFormat="1" ht="16.95" customHeight="1">
      <c r="A34" s="18"/>
      <c r="B34" s="18"/>
      <c r="C34" s="18"/>
      <c r="D34" s="272"/>
      <c r="E34" s="273" t="s">
        <v>28</v>
      </c>
      <c r="F34" s="60"/>
      <c r="G34" s="154"/>
      <c r="H34" s="39"/>
      <c r="I34" s="39"/>
      <c r="J34" s="39"/>
      <c r="K34" s="39"/>
      <c r="L34" s="26"/>
      <c r="M34" s="57"/>
      <c r="N34" s="154"/>
      <c r="O34" s="185"/>
    </row>
    <row r="35" spans="1:15" s="48" customFormat="1" ht="16.95" customHeight="1">
      <c r="A35" s="40"/>
      <c r="B35" s="40"/>
      <c r="C35" s="40"/>
      <c r="D35" s="267">
        <v>4201</v>
      </c>
      <c r="E35" s="274" t="s">
        <v>29</v>
      </c>
      <c r="F35" s="43"/>
      <c r="G35" s="269">
        <v>0</v>
      </c>
      <c r="H35" s="44"/>
      <c r="I35" s="45"/>
      <c r="J35" s="44"/>
      <c r="K35" s="163">
        <v>0</v>
      </c>
      <c r="L35" s="46"/>
      <c r="M35" s="58"/>
      <c r="N35" s="172">
        <f t="shared" ref="N35:N51" si="1">K35-G35</f>
        <v>0</v>
      </c>
      <c r="O35" s="184"/>
    </row>
    <row r="36" spans="1:15" s="48" customFormat="1" ht="16.95" customHeight="1">
      <c r="A36" s="40"/>
      <c r="B36" s="40"/>
      <c r="C36" s="40"/>
      <c r="D36" s="267">
        <v>4202</v>
      </c>
      <c r="E36" s="268" t="s">
        <v>30</v>
      </c>
      <c r="F36" s="43"/>
      <c r="G36" s="269">
        <v>1500</v>
      </c>
      <c r="H36" s="44"/>
      <c r="I36" s="45">
        <v>1500</v>
      </c>
      <c r="J36" s="44"/>
      <c r="K36" s="163">
        <v>1500</v>
      </c>
      <c r="L36" s="46"/>
      <c r="M36" s="58"/>
      <c r="N36" s="172">
        <f t="shared" si="1"/>
        <v>0</v>
      </c>
      <c r="O36" s="184"/>
    </row>
    <row r="37" spans="1:15" s="48" customFormat="1" ht="16.95" customHeight="1">
      <c r="A37" s="40"/>
      <c r="B37" s="40"/>
      <c r="C37" s="40"/>
      <c r="D37" s="267">
        <v>4207</v>
      </c>
      <c r="E37" s="268" t="s">
        <v>35</v>
      </c>
      <c r="F37" s="61"/>
      <c r="G37" s="269">
        <v>350</v>
      </c>
      <c r="H37" s="44"/>
      <c r="I37" s="45">
        <v>350</v>
      </c>
      <c r="J37" s="44"/>
      <c r="K37" s="163">
        <v>350</v>
      </c>
      <c r="L37" s="46"/>
      <c r="M37" s="58"/>
      <c r="N37" s="172">
        <f t="shared" si="1"/>
        <v>0</v>
      </c>
      <c r="O37" s="184"/>
    </row>
    <row r="38" spans="1:15" s="48" customFormat="1" ht="16.95" customHeight="1">
      <c r="A38" s="40"/>
      <c r="B38" s="40"/>
      <c r="C38" s="40"/>
      <c r="D38" s="267" t="s">
        <v>33</v>
      </c>
      <c r="E38" s="268" t="s">
        <v>99</v>
      </c>
      <c r="F38" s="61"/>
      <c r="G38" s="269">
        <v>0</v>
      </c>
      <c r="H38" s="44"/>
      <c r="I38" s="45"/>
      <c r="J38" s="44"/>
      <c r="K38" s="163">
        <v>0</v>
      </c>
      <c r="L38" s="46"/>
      <c r="M38" s="58"/>
      <c r="N38" s="172">
        <f t="shared" si="1"/>
        <v>0</v>
      </c>
      <c r="O38" s="184"/>
    </row>
    <row r="39" spans="1:15" s="48" customFormat="1" ht="16.95" customHeight="1">
      <c r="A39" s="40"/>
      <c r="B39" s="40"/>
      <c r="C39" s="40"/>
      <c r="D39" s="275"/>
      <c r="E39" s="268"/>
      <c r="F39" s="61"/>
      <c r="G39" s="276">
        <f>SUM(G35:G38)</f>
        <v>1850</v>
      </c>
      <c r="H39" s="44"/>
      <c r="I39" s="276">
        <f>SUM(I35:I38)</f>
        <v>1850</v>
      </c>
      <c r="J39" s="44"/>
      <c r="K39" s="276">
        <f>SUM(K35:K38)</f>
        <v>1850</v>
      </c>
      <c r="L39" s="46"/>
      <c r="M39" s="58"/>
      <c r="N39" s="276">
        <f>SUM(N35:N38)</f>
        <v>0</v>
      </c>
      <c r="O39" s="184"/>
    </row>
    <row r="40" spans="1:15" s="48" customFormat="1" ht="16.95" customHeight="1">
      <c r="A40" s="40"/>
      <c r="B40" s="40"/>
      <c r="C40" s="40"/>
      <c r="D40" s="267"/>
      <c r="E40" s="273" t="s">
        <v>41</v>
      </c>
      <c r="F40" s="61"/>
      <c r="G40" s="155"/>
      <c r="H40" s="44"/>
      <c r="I40" s="45"/>
      <c r="J40" s="44"/>
      <c r="K40" s="155"/>
      <c r="L40" s="46"/>
      <c r="M40" s="58"/>
      <c r="N40" s="45"/>
      <c r="O40" s="184"/>
    </row>
    <row r="41" spans="1:15" s="48" customFormat="1" ht="16.95" customHeight="1">
      <c r="A41" s="40"/>
      <c r="B41" s="40"/>
      <c r="C41" s="40"/>
      <c r="D41" s="267">
        <v>4203</v>
      </c>
      <c r="E41" s="268" t="s">
        <v>31</v>
      </c>
      <c r="F41" s="43"/>
      <c r="G41" s="269">
        <v>650</v>
      </c>
      <c r="H41" s="44"/>
      <c r="I41" s="45">
        <v>650</v>
      </c>
      <c r="J41" s="44"/>
      <c r="K41" s="163">
        <v>650</v>
      </c>
      <c r="L41" s="46"/>
      <c r="M41" s="58"/>
      <c r="N41" s="172">
        <f t="shared" si="1"/>
        <v>0</v>
      </c>
      <c r="O41" s="184"/>
    </row>
    <row r="42" spans="1:15" s="48" customFormat="1" ht="16.95" customHeight="1">
      <c r="A42" s="40"/>
      <c r="B42" s="40"/>
      <c r="C42" s="40"/>
      <c r="D42" s="267">
        <v>4204</v>
      </c>
      <c r="E42" s="268" t="s">
        <v>32</v>
      </c>
      <c r="F42" s="43"/>
      <c r="G42" s="269">
        <v>650</v>
      </c>
      <c r="H42" s="44"/>
      <c r="I42" s="45">
        <v>450</v>
      </c>
      <c r="J42" s="44"/>
      <c r="K42" s="163">
        <v>650</v>
      </c>
      <c r="L42" s="46"/>
      <c r="M42" s="58"/>
      <c r="N42" s="172">
        <f t="shared" si="1"/>
        <v>0</v>
      </c>
      <c r="O42" s="184"/>
    </row>
    <row r="43" spans="1:15" s="65" customFormat="1" ht="16.95" customHeight="1">
      <c r="A43" s="62"/>
      <c r="B43" s="62"/>
      <c r="C43" s="62"/>
      <c r="D43" s="267" t="s">
        <v>33</v>
      </c>
      <c r="E43" s="268" t="s">
        <v>34</v>
      </c>
      <c r="F43" s="43"/>
      <c r="G43" s="269">
        <v>200</v>
      </c>
      <c r="H43" s="44"/>
      <c r="I43" s="45"/>
      <c r="J43" s="44"/>
      <c r="K43" s="163">
        <v>200</v>
      </c>
      <c r="L43" s="63"/>
      <c r="M43" s="64"/>
      <c r="N43" s="172">
        <f t="shared" si="1"/>
        <v>0</v>
      </c>
      <c r="O43" s="186"/>
    </row>
    <row r="44" spans="1:15" s="48" customFormat="1" ht="16.95" customHeight="1">
      <c r="A44" s="40"/>
      <c r="B44" s="40"/>
      <c r="C44" s="40"/>
      <c r="D44" s="267">
        <v>4210</v>
      </c>
      <c r="E44" s="268" t="s">
        <v>36</v>
      </c>
      <c r="F44" s="43"/>
      <c r="G44" s="269">
        <v>1500</v>
      </c>
      <c r="H44" s="44"/>
      <c r="I44" s="45">
        <v>1500</v>
      </c>
      <c r="J44" s="44"/>
      <c r="K44" s="163">
        <v>1500</v>
      </c>
      <c r="L44" s="46"/>
      <c r="M44" s="58"/>
      <c r="N44" s="172">
        <f t="shared" si="1"/>
        <v>0</v>
      </c>
      <c r="O44" s="184"/>
    </row>
    <row r="45" spans="1:15" s="48" customFormat="1" ht="16.95" customHeight="1">
      <c r="A45" s="40"/>
      <c r="B45" s="40"/>
      <c r="C45" s="40"/>
      <c r="D45" s="267">
        <v>4212</v>
      </c>
      <c r="E45" s="268" t="s">
        <v>37</v>
      </c>
      <c r="F45" s="43"/>
      <c r="G45" s="269">
        <v>200</v>
      </c>
      <c r="H45" s="44"/>
      <c r="I45" s="45"/>
      <c r="J45" s="44"/>
      <c r="K45" s="163">
        <v>200</v>
      </c>
      <c r="L45" s="46"/>
      <c r="M45" s="58"/>
      <c r="N45" s="172">
        <f t="shared" si="1"/>
        <v>0</v>
      </c>
      <c r="O45" s="184"/>
    </row>
    <row r="46" spans="1:15" s="48" customFormat="1" ht="16.95" customHeight="1">
      <c r="A46" s="40"/>
      <c r="B46" s="40"/>
      <c r="C46" s="40"/>
      <c r="D46" s="267">
        <v>4215</v>
      </c>
      <c r="E46" s="268" t="s">
        <v>38</v>
      </c>
      <c r="F46" s="43"/>
      <c r="G46" s="269">
        <v>2000</v>
      </c>
      <c r="H46" s="44"/>
      <c r="I46" s="45">
        <v>2000</v>
      </c>
      <c r="J46" s="44"/>
      <c r="K46" s="163">
        <v>2000</v>
      </c>
      <c r="L46" s="46"/>
      <c r="M46" s="58"/>
      <c r="N46" s="172">
        <f t="shared" si="1"/>
        <v>0</v>
      </c>
      <c r="O46" s="184"/>
    </row>
    <row r="47" spans="1:15" s="48" customFormat="1" ht="16.95" customHeight="1">
      <c r="A47" s="40"/>
      <c r="B47" s="40"/>
      <c r="C47" s="40"/>
      <c r="D47" s="267">
        <v>4206</v>
      </c>
      <c r="E47" s="268" t="s">
        <v>39</v>
      </c>
      <c r="F47" s="43"/>
      <c r="G47" s="269">
        <v>500</v>
      </c>
      <c r="H47" s="44"/>
      <c r="I47" s="155">
        <v>1220</v>
      </c>
      <c r="J47" s="44"/>
      <c r="K47" s="333">
        <v>1220</v>
      </c>
      <c r="L47" s="46"/>
      <c r="M47" s="328" t="s">
        <v>136</v>
      </c>
      <c r="N47" s="172">
        <f t="shared" si="1"/>
        <v>720</v>
      </c>
      <c r="O47" s="184"/>
    </row>
    <row r="48" spans="1:15" s="48" customFormat="1" ht="16.95" customHeight="1">
      <c r="A48" s="40"/>
      <c r="B48" s="40"/>
      <c r="C48" s="40"/>
      <c r="D48" s="275">
        <v>4211</v>
      </c>
      <c r="E48" s="268" t="s">
        <v>100</v>
      </c>
      <c r="F48" s="43"/>
      <c r="G48" s="269">
        <v>200</v>
      </c>
      <c r="H48" s="44"/>
      <c r="I48" s="45">
        <v>200</v>
      </c>
      <c r="J48" s="44"/>
      <c r="K48" s="163">
        <v>200</v>
      </c>
      <c r="L48" s="46"/>
      <c r="M48" s="58"/>
      <c r="N48" s="172">
        <f t="shared" si="1"/>
        <v>0</v>
      </c>
      <c r="O48" s="184"/>
    </row>
    <row r="49" spans="1:15" s="48" customFormat="1" ht="16.95" customHeight="1">
      <c r="A49" s="40"/>
      <c r="B49" s="40"/>
      <c r="C49" s="40"/>
      <c r="D49" s="275">
        <v>4216</v>
      </c>
      <c r="E49" s="268" t="s">
        <v>40</v>
      </c>
      <c r="F49" s="43"/>
      <c r="G49" s="269">
        <v>50</v>
      </c>
      <c r="H49" s="44"/>
      <c r="I49" s="45"/>
      <c r="J49" s="44"/>
      <c r="K49" s="163">
        <v>50</v>
      </c>
      <c r="L49" s="46"/>
      <c r="M49" s="55"/>
      <c r="N49" s="172">
        <f t="shared" si="1"/>
        <v>0</v>
      </c>
      <c r="O49" s="184"/>
    </row>
    <row r="50" spans="1:15" s="48" customFormat="1" ht="16.95" customHeight="1">
      <c r="A50" s="40"/>
      <c r="B50" s="40"/>
      <c r="C50" s="40"/>
      <c r="D50" s="267">
        <v>4401</v>
      </c>
      <c r="E50" s="268" t="s">
        <v>42</v>
      </c>
      <c r="F50" s="43"/>
      <c r="G50" s="269">
        <v>50</v>
      </c>
      <c r="H50" s="44"/>
      <c r="I50" s="45"/>
      <c r="J50" s="44"/>
      <c r="K50" s="163">
        <v>50</v>
      </c>
      <c r="L50" s="46"/>
      <c r="M50" s="55"/>
      <c r="N50" s="172">
        <f t="shared" si="1"/>
        <v>0</v>
      </c>
      <c r="O50" s="184"/>
    </row>
    <row r="51" spans="1:15" s="48" customFormat="1" ht="16.95" customHeight="1">
      <c r="A51" s="40"/>
      <c r="B51" s="40"/>
      <c r="C51" s="40"/>
      <c r="D51" s="275">
        <v>4405</v>
      </c>
      <c r="E51" s="268" t="s">
        <v>43</v>
      </c>
      <c r="F51" s="43"/>
      <c r="G51" s="269">
        <v>1000</v>
      </c>
      <c r="H51" s="44"/>
      <c r="I51" s="155">
        <v>1000</v>
      </c>
      <c r="J51" s="44"/>
      <c r="K51" s="163">
        <v>1000</v>
      </c>
      <c r="L51" s="46"/>
      <c r="M51" s="55" t="s">
        <v>127</v>
      </c>
      <c r="N51" s="172">
        <f t="shared" si="1"/>
        <v>0</v>
      </c>
      <c r="O51" s="184"/>
    </row>
    <row r="52" spans="1:15" s="48" customFormat="1" ht="16.95" customHeight="1">
      <c r="A52" s="40"/>
      <c r="B52" s="40"/>
      <c r="C52" s="40"/>
      <c r="D52" s="49"/>
      <c r="F52" s="43"/>
      <c r="G52" s="276">
        <f>SUM(G41:G51)</f>
        <v>7000</v>
      </c>
      <c r="H52" s="52"/>
      <c r="I52" s="53">
        <f>SUM(I41:I51)</f>
        <v>7020</v>
      </c>
      <c r="J52" s="44"/>
      <c r="K52" s="53">
        <f>SUM(K41:K51)</f>
        <v>7720</v>
      </c>
      <c r="L52" s="46"/>
      <c r="M52" s="66"/>
      <c r="N52" s="51">
        <f>SUM(N35:N48)</f>
        <v>720</v>
      </c>
      <c r="O52" s="184"/>
    </row>
    <row r="53" spans="1:15" s="48" customFormat="1" ht="16.95" customHeight="1">
      <c r="A53" s="40"/>
      <c r="B53" s="40"/>
      <c r="C53" s="40"/>
      <c r="D53" s="41">
        <v>4608</v>
      </c>
      <c r="E53" s="59" t="s">
        <v>44</v>
      </c>
      <c r="F53" s="43"/>
      <c r="G53" s="155"/>
      <c r="H53" s="44"/>
      <c r="I53" s="45"/>
      <c r="J53" s="44"/>
      <c r="K53" s="45"/>
      <c r="L53" s="26"/>
      <c r="M53" s="58"/>
      <c r="N53" s="154"/>
      <c r="O53" s="184"/>
    </row>
    <row r="54" spans="1:15" s="48" customFormat="1" ht="16.95" customHeight="1">
      <c r="A54" s="40"/>
      <c r="B54" s="40"/>
      <c r="C54" s="40"/>
      <c r="D54" s="49" t="s">
        <v>33</v>
      </c>
      <c r="E54" s="42" t="s">
        <v>45</v>
      </c>
      <c r="F54" s="43"/>
      <c r="G54" s="269">
        <v>75</v>
      </c>
      <c r="H54" s="44"/>
      <c r="I54" s="44"/>
      <c r="J54" s="44"/>
      <c r="K54" s="164">
        <v>75</v>
      </c>
      <c r="L54" s="26"/>
      <c r="M54" s="55"/>
      <c r="N54" s="172">
        <f t="shared" ref="N54:N55" si="2">K54-G54</f>
        <v>0</v>
      </c>
      <c r="O54" s="184"/>
    </row>
    <row r="55" spans="1:15" s="48" customFormat="1" ht="16.95" customHeight="1">
      <c r="A55" s="40"/>
      <c r="B55" s="40"/>
      <c r="C55" s="40"/>
      <c r="D55" s="49"/>
      <c r="E55" s="50" t="s">
        <v>78</v>
      </c>
      <c r="F55" s="43"/>
      <c r="G55" s="269">
        <v>1250</v>
      </c>
      <c r="H55" s="44"/>
      <c r="I55" s="44">
        <v>100</v>
      </c>
      <c r="J55" s="44"/>
      <c r="K55" s="164">
        <v>1250</v>
      </c>
      <c r="L55" s="12"/>
      <c r="M55" s="58" t="s">
        <v>126</v>
      </c>
      <c r="N55" s="172">
        <f t="shared" si="2"/>
        <v>0</v>
      </c>
      <c r="O55" s="184"/>
    </row>
    <row r="56" spans="1:15" s="48" customFormat="1" ht="16.95" customHeight="1">
      <c r="A56" s="40"/>
      <c r="B56" s="40"/>
      <c r="C56" s="40"/>
      <c r="D56" s="49"/>
      <c r="E56" s="50"/>
      <c r="F56" s="43"/>
      <c r="G56" s="156">
        <f>SUM(G53:G55)</f>
        <v>1325</v>
      </c>
      <c r="H56" s="52"/>
      <c r="I56" s="53">
        <f>SUM(I53:I55)</f>
        <v>100</v>
      </c>
      <c r="J56" s="44"/>
      <c r="K56" s="53">
        <f>SUM(K53:K55)</f>
        <v>1325</v>
      </c>
      <c r="L56" s="12"/>
      <c r="M56" s="55"/>
      <c r="N56" s="156">
        <f>SUM(N54:N55)</f>
        <v>0</v>
      </c>
      <c r="O56" s="184"/>
    </row>
    <row r="57" spans="1:15" s="246" customFormat="1" ht="18.75" customHeight="1">
      <c r="A57" s="242"/>
      <c r="B57" s="242"/>
      <c r="C57" s="242"/>
      <c r="D57" s="243"/>
      <c r="E57" s="255" t="s">
        <v>46</v>
      </c>
      <c r="F57" s="256"/>
      <c r="G57" s="277">
        <f>G56+G52+G39+G33+G12</f>
        <v>59410</v>
      </c>
      <c r="H57" s="258"/>
      <c r="I57" s="277">
        <f>I56+I52+I39+I33+I12</f>
        <v>21136</v>
      </c>
      <c r="J57" s="277"/>
      <c r="K57" s="277">
        <f>K56+K52+K39+K33+K12</f>
        <v>60130</v>
      </c>
      <c r="L57" s="244"/>
      <c r="M57" s="68" t="s">
        <v>47</v>
      </c>
      <c r="N57" s="257">
        <f>N56+N52+N39+N33+N12</f>
        <v>720</v>
      </c>
      <c r="O57" s="245"/>
    </row>
    <row r="58" spans="1:15" s="48" customFormat="1" ht="9" customHeight="1" thickBot="1">
      <c r="A58" s="40"/>
      <c r="B58" s="40"/>
      <c r="C58" s="40"/>
      <c r="D58" s="49"/>
      <c r="E58" s="252"/>
      <c r="F58" s="251"/>
      <c r="G58" s="253"/>
      <c r="H58" s="254"/>
      <c r="I58" s="254"/>
      <c r="J58" s="254"/>
      <c r="K58" s="254"/>
      <c r="L58" s="67"/>
      <c r="M58" s="68"/>
      <c r="N58" s="192"/>
      <c r="O58" s="187"/>
    </row>
    <row r="59" spans="1:15" s="2" customFormat="1" ht="7.95" customHeight="1" thickTop="1">
      <c r="A59" s="7"/>
      <c r="B59" s="7"/>
      <c r="C59" s="5"/>
      <c r="D59" s="72"/>
      <c r="E59" s="247"/>
      <c r="F59" s="73"/>
      <c r="G59" s="248"/>
      <c r="H59" s="75"/>
      <c r="I59" s="75"/>
      <c r="J59" s="75"/>
      <c r="K59" s="75"/>
      <c r="L59" s="74"/>
      <c r="M59" s="76"/>
      <c r="N59" s="74"/>
      <c r="O59" s="6"/>
    </row>
    <row r="60" spans="1:15" s="2" customFormat="1" ht="7.95" customHeight="1" thickBot="1">
      <c r="A60" s="7"/>
      <c r="C60" s="77"/>
      <c r="D60" s="78"/>
      <c r="E60" s="79"/>
      <c r="F60" s="79"/>
      <c r="G60" s="249"/>
      <c r="H60" s="81"/>
      <c r="I60" s="81"/>
      <c r="J60" s="81"/>
      <c r="K60" s="81"/>
      <c r="L60" s="241"/>
      <c r="M60" s="82"/>
      <c r="N60" s="80"/>
      <c r="O60" s="6"/>
    </row>
    <row r="61" spans="1:15" s="2" customFormat="1" ht="15" customHeight="1" thickTop="1">
      <c r="A61" s="7"/>
      <c r="B61" s="7"/>
      <c r="C61" s="83"/>
      <c r="D61" s="84"/>
      <c r="E61" s="85"/>
      <c r="F61" s="86"/>
      <c r="G61" s="250"/>
      <c r="H61" s="87"/>
      <c r="I61" s="87"/>
      <c r="J61" s="87"/>
      <c r="K61" s="87"/>
      <c r="L61" s="88"/>
      <c r="M61" s="76"/>
      <c r="N61" s="152"/>
      <c r="O61" s="178"/>
    </row>
    <row r="62" spans="1:15" s="48" customFormat="1" ht="16.05" customHeight="1">
      <c r="A62" s="40"/>
      <c r="B62" s="40"/>
      <c r="C62" s="40"/>
      <c r="D62" s="49"/>
      <c r="E62" s="207" t="s">
        <v>48</v>
      </c>
      <c r="F62" s="43"/>
      <c r="G62" s="277">
        <f>G57</f>
        <v>59410</v>
      </c>
      <c r="H62" s="258"/>
      <c r="I62" s="277">
        <f>I57</f>
        <v>21136</v>
      </c>
      <c r="J62" s="277"/>
      <c r="K62" s="277">
        <f>K57</f>
        <v>60130</v>
      </c>
      <c r="L62" s="67"/>
      <c r="M62" s="33" t="s">
        <v>8</v>
      </c>
      <c r="N62" s="259">
        <f>N57</f>
        <v>720</v>
      </c>
      <c r="O62" s="184"/>
    </row>
    <row r="63" spans="1:15" s="27" customFormat="1" ht="16.95" customHeight="1">
      <c r="A63" s="18"/>
      <c r="B63" s="18"/>
      <c r="C63" s="18"/>
      <c r="D63" s="29"/>
      <c r="E63" s="59" t="s">
        <v>49</v>
      </c>
      <c r="F63" s="60"/>
      <c r="G63" s="154"/>
      <c r="H63" s="39"/>
      <c r="I63" s="39"/>
      <c r="J63" s="39"/>
      <c r="K63" s="39"/>
      <c r="L63" s="54"/>
      <c r="M63" s="57"/>
      <c r="N63" s="154"/>
      <c r="O63" s="185"/>
    </row>
    <row r="64" spans="1:15" s="48" customFormat="1" ht="16.95" customHeight="1">
      <c r="A64" s="40"/>
      <c r="B64" s="40"/>
      <c r="C64" s="40"/>
      <c r="D64" s="41">
        <v>4301</v>
      </c>
      <c r="E64" s="42" t="s">
        <v>50</v>
      </c>
      <c r="F64" s="43"/>
      <c r="G64" s="269">
        <v>3250</v>
      </c>
      <c r="H64" s="44"/>
      <c r="I64" s="45">
        <v>674</v>
      </c>
      <c r="J64" s="44"/>
      <c r="K64" s="163">
        <v>3250</v>
      </c>
      <c r="L64" s="26"/>
      <c r="M64" s="195"/>
      <c r="N64" s="172">
        <f t="shared" ref="N64:N75" si="3">K64-G64</f>
        <v>0</v>
      </c>
      <c r="O64" s="184"/>
    </row>
    <row r="65" spans="1:15" s="48" customFormat="1" ht="16.95" customHeight="1">
      <c r="A65" s="40"/>
      <c r="B65" s="40"/>
      <c r="C65" s="40"/>
      <c r="D65" s="41">
        <v>4302</v>
      </c>
      <c r="E65" s="42" t="s">
        <v>51</v>
      </c>
      <c r="F65" s="43"/>
      <c r="G65" s="269">
        <v>160</v>
      </c>
      <c r="H65" s="44"/>
      <c r="I65" s="45"/>
      <c r="J65" s="44"/>
      <c r="K65" s="163">
        <v>160</v>
      </c>
      <c r="L65" s="12"/>
      <c r="M65" s="165"/>
      <c r="N65" s="172">
        <f t="shared" si="3"/>
        <v>0</v>
      </c>
      <c r="O65" s="184"/>
    </row>
    <row r="66" spans="1:15" s="48" customFormat="1" ht="16.95" customHeight="1">
      <c r="A66" s="40"/>
      <c r="B66" s="40"/>
      <c r="C66" s="40"/>
      <c r="D66" s="41">
        <v>4303</v>
      </c>
      <c r="E66" s="42" t="s">
        <v>52</v>
      </c>
      <c r="F66" s="43"/>
      <c r="G66" s="269">
        <v>385</v>
      </c>
      <c r="H66" s="44"/>
      <c r="I66" s="45"/>
      <c r="J66" s="44"/>
      <c r="K66" s="163">
        <v>385</v>
      </c>
      <c r="L66" s="12"/>
      <c r="M66" s="58"/>
      <c r="N66" s="172">
        <f t="shared" si="3"/>
        <v>0</v>
      </c>
      <c r="O66" s="184"/>
    </row>
    <row r="67" spans="1:15" s="48" customFormat="1" ht="16.95" customHeight="1">
      <c r="A67" s="40"/>
      <c r="B67" s="40"/>
      <c r="C67" s="40"/>
      <c r="D67" s="41">
        <v>4304</v>
      </c>
      <c r="E67" s="42" t="s">
        <v>53</v>
      </c>
      <c r="F67" s="43"/>
      <c r="G67" s="269">
        <v>750</v>
      </c>
      <c r="H67" s="44"/>
      <c r="I67" s="45">
        <v>1000</v>
      </c>
      <c r="J67" s="44"/>
      <c r="K67" s="333">
        <v>1000</v>
      </c>
      <c r="L67" s="12"/>
      <c r="M67" s="328" t="s">
        <v>137</v>
      </c>
      <c r="N67" s="172">
        <f t="shared" si="3"/>
        <v>250</v>
      </c>
      <c r="O67" s="184"/>
    </row>
    <row r="68" spans="1:15" s="48" customFormat="1" ht="16.95" customHeight="1">
      <c r="A68" s="40"/>
      <c r="B68" s="40"/>
      <c r="C68" s="40"/>
      <c r="D68" s="41">
        <v>4305</v>
      </c>
      <c r="E68" s="42" t="s">
        <v>54</v>
      </c>
      <c r="F68" s="43"/>
      <c r="G68" s="270">
        <v>85</v>
      </c>
      <c r="H68" s="44"/>
      <c r="I68" s="44"/>
      <c r="J68" s="44"/>
      <c r="K68" s="164">
        <v>85</v>
      </c>
      <c r="L68" s="12"/>
      <c r="M68" s="327"/>
      <c r="N68" s="173">
        <f t="shared" si="3"/>
        <v>0</v>
      </c>
      <c r="O68" s="184"/>
    </row>
    <row r="69" spans="1:15" s="48" customFormat="1" ht="16.95" customHeight="1">
      <c r="A69" s="40"/>
      <c r="B69" s="40"/>
      <c r="C69" s="40"/>
      <c r="D69" s="267" t="s">
        <v>33</v>
      </c>
      <c r="E69" s="274" t="s">
        <v>101</v>
      </c>
      <c r="F69" s="43"/>
      <c r="G69" s="269">
        <v>4500</v>
      </c>
      <c r="H69" s="44"/>
      <c r="I69" s="159">
        <v>100</v>
      </c>
      <c r="J69" s="44"/>
      <c r="K69" s="164">
        <v>4500</v>
      </c>
      <c r="L69" s="12"/>
      <c r="M69" s="58"/>
      <c r="N69" s="173">
        <f t="shared" si="3"/>
        <v>0</v>
      </c>
      <c r="O69" s="184"/>
    </row>
    <row r="70" spans="1:15" s="48" customFormat="1" ht="16.05" customHeight="1">
      <c r="A70" s="40"/>
      <c r="B70" s="40"/>
      <c r="C70" s="40"/>
      <c r="D70" s="41">
        <v>4307</v>
      </c>
      <c r="E70" s="42" t="s">
        <v>55</v>
      </c>
      <c r="F70" s="43"/>
      <c r="G70" s="269">
        <v>500</v>
      </c>
      <c r="H70" s="44"/>
      <c r="I70" s="45"/>
      <c r="J70" s="44"/>
      <c r="K70" s="163">
        <v>500</v>
      </c>
      <c r="L70" s="12"/>
      <c r="M70" s="58"/>
      <c r="N70" s="172">
        <f t="shared" si="3"/>
        <v>0</v>
      </c>
      <c r="O70" s="184"/>
    </row>
    <row r="71" spans="1:15" s="48" customFormat="1" ht="16.95" customHeight="1">
      <c r="A71" s="40"/>
      <c r="B71" s="40"/>
      <c r="C71" s="40"/>
      <c r="D71" s="41">
        <v>4308</v>
      </c>
      <c r="E71" s="42" t="s">
        <v>56</v>
      </c>
      <c r="F71" s="43"/>
      <c r="G71" s="269">
        <v>3500</v>
      </c>
      <c r="H71" s="44"/>
      <c r="I71" s="45"/>
      <c r="J71" s="44"/>
      <c r="K71" s="163">
        <v>3500</v>
      </c>
      <c r="L71" s="12"/>
      <c r="M71" s="58"/>
      <c r="N71" s="172">
        <f t="shared" si="3"/>
        <v>0</v>
      </c>
      <c r="O71" s="184"/>
    </row>
    <row r="72" spans="1:15" s="48" customFormat="1" ht="16.95" customHeight="1">
      <c r="A72" s="40"/>
      <c r="B72" s="40"/>
      <c r="C72" s="40"/>
      <c r="D72" s="41">
        <v>4309</v>
      </c>
      <c r="E72" s="42" t="s">
        <v>77</v>
      </c>
      <c r="F72" s="43"/>
      <c r="G72" s="269">
        <v>300</v>
      </c>
      <c r="H72" s="44"/>
      <c r="I72" s="45"/>
      <c r="J72" s="44"/>
      <c r="K72" s="163">
        <v>300</v>
      </c>
      <c r="L72" s="12"/>
      <c r="M72" s="58"/>
      <c r="N72" s="172">
        <f t="shared" si="3"/>
        <v>0</v>
      </c>
      <c r="O72" s="184"/>
    </row>
    <row r="73" spans="1:15" s="48" customFormat="1" ht="16.95" customHeight="1">
      <c r="A73" s="40"/>
      <c r="B73" s="40"/>
      <c r="C73" s="40"/>
      <c r="D73" s="41">
        <v>4310</v>
      </c>
      <c r="E73" s="42" t="s">
        <v>57</v>
      </c>
      <c r="F73" s="43"/>
      <c r="G73" s="269">
        <v>250</v>
      </c>
      <c r="H73" s="44"/>
      <c r="I73" s="45"/>
      <c r="J73" s="44"/>
      <c r="K73" s="163">
        <v>250</v>
      </c>
      <c r="L73" s="12"/>
      <c r="M73" s="165"/>
      <c r="N73" s="172">
        <f t="shared" si="3"/>
        <v>0</v>
      </c>
      <c r="O73" s="184"/>
    </row>
    <row r="74" spans="1:15" s="48" customFormat="1" ht="16.95" customHeight="1">
      <c r="A74" s="40"/>
      <c r="B74" s="40"/>
      <c r="C74" s="40"/>
      <c r="D74" s="41">
        <v>4312</v>
      </c>
      <c r="E74" s="42" t="s">
        <v>102</v>
      </c>
      <c r="F74" s="43"/>
      <c r="G74" s="270">
        <v>1000</v>
      </c>
      <c r="H74" s="44"/>
      <c r="I74" s="155"/>
      <c r="J74" s="44"/>
      <c r="K74" s="163">
        <v>1000</v>
      </c>
      <c r="L74" s="171"/>
      <c r="M74" s="328"/>
      <c r="N74" s="172">
        <f t="shared" si="3"/>
        <v>0</v>
      </c>
      <c r="O74" s="184"/>
    </row>
    <row r="75" spans="1:15" s="48" customFormat="1" ht="16.95" customHeight="1">
      <c r="A75" s="40"/>
      <c r="B75" s="40"/>
      <c r="C75" s="40"/>
      <c r="D75" s="275" t="s">
        <v>103</v>
      </c>
      <c r="E75" s="278" t="s">
        <v>104</v>
      </c>
      <c r="F75" s="43"/>
      <c r="G75" s="270">
        <v>650</v>
      </c>
      <c r="H75" s="44"/>
      <c r="I75" s="45"/>
      <c r="J75" s="44"/>
      <c r="K75" s="163">
        <v>650</v>
      </c>
      <c r="L75" s="171"/>
      <c r="M75" s="58"/>
      <c r="N75" s="176">
        <f t="shared" si="3"/>
        <v>0</v>
      </c>
      <c r="O75" s="184"/>
    </row>
    <row r="76" spans="1:15" s="48" customFormat="1" ht="16.95" customHeight="1">
      <c r="A76" s="40"/>
      <c r="B76" s="40"/>
      <c r="C76" s="40"/>
      <c r="D76" s="89"/>
      <c r="E76" s="90"/>
      <c r="F76" s="43"/>
      <c r="G76" s="156">
        <f>SUM(G64:G75)</f>
        <v>15330</v>
      </c>
      <c r="H76" s="52"/>
      <c r="I76" s="53">
        <f>SUM(I64:I75)</f>
        <v>1774</v>
      </c>
      <c r="J76" s="44"/>
      <c r="K76" s="53">
        <f>SUM(K64:K75)</f>
        <v>15580</v>
      </c>
      <c r="L76" s="12"/>
      <c r="M76" s="55"/>
      <c r="N76" s="53">
        <f>SUM(N64:N75)</f>
        <v>250</v>
      </c>
      <c r="O76" s="184"/>
    </row>
    <row r="77" spans="1:15" s="48" customFormat="1" ht="16.95" customHeight="1">
      <c r="A77" s="40"/>
      <c r="B77" s="40"/>
      <c r="C77" s="40"/>
      <c r="D77" s="267"/>
      <c r="E77" s="273" t="s">
        <v>105</v>
      </c>
      <c r="F77" s="43"/>
      <c r="G77" s="153"/>
      <c r="H77" s="52"/>
      <c r="I77" s="52"/>
      <c r="J77" s="44"/>
      <c r="K77" s="52"/>
      <c r="L77" s="12"/>
      <c r="M77" s="55"/>
      <c r="N77" s="52"/>
      <c r="O77" s="184"/>
    </row>
    <row r="78" spans="1:15" s="48" customFormat="1" ht="16.95" customHeight="1">
      <c r="A78" s="40"/>
      <c r="B78" s="40"/>
      <c r="C78" s="40"/>
      <c r="D78" s="267" t="s">
        <v>33</v>
      </c>
      <c r="E78" s="274" t="s">
        <v>106</v>
      </c>
      <c r="F78" s="43"/>
      <c r="G78" s="269">
        <v>65000</v>
      </c>
      <c r="H78" s="52"/>
      <c r="I78" s="52"/>
      <c r="J78" s="44"/>
      <c r="K78" s="269">
        <v>65000</v>
      </c>
      <c r="L78" s="12"/>
      <c r="M78" s="55"/>
      <c r="N78" s="172">
        <f t="shared" ref="N78:N83" si="4">K78-G78</f>
        <v>0</v>
      </c>
      <c r="O78" s="184"/>
    </row>
    <row r="79" spans="1:15" s="48" customFormat="1" ht="16.95" customHeight="1">
      <c r="A79" s="40"/>
      <c r="B79" s="40"/>
      <c r="C79" s="40"/>
      <c r="D79" s="267">
        <v>4313</v>
      </c>
      <c r="E79" s="274" t="s">
        <v>107</v>
      </c>
      <c r="F79" s="43"/>
      <c r="G79" s="269">
        <v>5000</v>
      </c>
      <c r="H79" s="52"/>
      <c r="I79" s="334">
        <v>1274</v>
      </c>
      <c r="J79" s="44"/>
      <c r="K79" s="269">
        <v>5000</v>
      </c>
      <c r="L79" s="12"/>
      <c r="M79" s="55"/>
      <c r="N79" s="172">
        <f>K79-G79</f>
        <v>0</v>
      </c>
      <c r="O79" s="184"/>
    </row>
    <row r="80" spans="1:15" s="48" customFormat="1" ht="16.95" customHeight="1">
      <c r="A80" s="40"/>
      <c r="B80" s="40"/>
      <c r="C80" s="40"/>
      <c r="D80" s="267">
        <v>4314</v>
      </c>
      <c r="E80" s="274" t="s">
        <v>83</v>
      </c>
      <c r="F80" s="43"/>
      <c r="G80" s="269">
        <v>4650</v>
      </c>
      <c r="H80" s="52"/>
      <c r="I80" s="334"/>
      <c r="J80" s="44"/>
      <c r="K80" s="269">
        <v>4650</v>
      </c>
      <c r="L80" s="12"/>
      <c r="M80" s="55"/>
      <c r="N80" s="172">
        <f t="shared" si="4"/>
        <v>0</v>
      </c>
      <c r="O80" s="184"/>
    </row>
    <row r="81" spans="1:15" s="48" customFormat="1" ht="16.95" customHeight="1">
      <c r="A81" s="40"/>
      <c r="B81" s="40"/>
      <c r="C81" s="40"/>
      <c r="D81" s="267">
        <v>4315</v>
      </c>
      <c r="E81" s="274" t="s">
        <v>108</v>
      </c>
      <c r="F81" s="43"/>
      <c r="G81" s="269">
        <v>3600</v>
      </c>
      <c r="H81" s="52"/>
      <c r="I81" s="335">
        <v>3305</v>
      </c>
      <c r="J81" s="44"/>
      <c r="K81" s="332">
        <v>3305</v>
      </c>
      <c r="L81" s="12"/>
      <c r="M81" s="330" t="s">
        <v>141</v>
      </c>
      <c r="N81" s="172">
        <f t="shared" si="4"/>
        <v>-295</v>
      </c>
      <c r="O81" s="184"/>
    </row>
    <row r="82" spans="1:15" s="48" customFormat="1" ht="16.95" customHeight="1">
      <c r="A82" s="40"/>
      <c r="B82" s="40"/>
      <c r="C82" s="40"/>
      <c r="D82" s="267" t="s">
        <v>103</v>
      </c>
      <c r="E82" s="274" t="s">
        <v>109</v>
      </c>
      <c r="F82" s="43"/>
      <c r="G82" s="269">
        <v>3000</v>
      </c>
      <c r="H82" s="52"/>
      <c r="I82" s="334">
        <v>2</v>
      </c>
      <c r="J82" s="44"/>
      <c r="K82" s="269">
        <v>3000</v>
      </c>
      <c r="L82" s="12"/>
      <c r="M82" s="55"/>
      <c r="N82" s="172">
        <f t="shared" si="4"/>
        <v>0</v>
      </c>
      <c r="O82" s="184"/>
    </row>
    <row r="83" spans="1:15" s="48" customFormat="1" ht="16.95" customHeight="1">
      <c r="A83" s="40"/>
      <c r="B83" s="40"/>
      <c r="C83" s="40"/>
      <c r="D83" s="267"/>
      <c r="E83" s="274" t="s">
        <v>110</v>
      </c>
      <c r="F83" s="43"/>
      <c r="G83" s="269">
        <v>4039.75</v>
      </c>
      <c r="H83" s="52"/>
      <c r="I83" s="52"/>
      <c r="J83" s="44"/>
      <c r="K83" s="269">
        <v>4039.75</v>
      </c>
      <c r="L83" s="12"/>
      <c r="M83" s="55"/>
      <c r="N83" s="172">
        <f t="shared" si="4"/>
        <v>0</v>
      </c>
      <c r="O83" s="184"/>
    </row>
    <row r="84" spans="1:15" s="48" customFormat="1" ht="10.050000000000001" customHeight="1">
      <c r="A84" s="40"/>
      <c r="B84" s="40"/>
      <c r="C84" s="40"/>
      <c r="D84" s="104"/>
      <c r="E84" s="216"/>
      <c r="F84" s="43"/>
      <c r="G84" s="279"/>
      <c r="H84" s="52"/>
      <c r="I84" s="52"/>
      <c r="J84" s="44"/>
      <c r="K84" s="52"/>
      <c r="L84" s="12"/>
      <c r="M84" s="55"/>
      <c r="N84" s="52"/>
      <c r="O84" s="184"/>
    </row>
    <row r="85" spans="1:15" s="48" customFormat="1" ht="16.95" customHeight="1">
      <c r="A85" s="40"/>
      <c r="B85" s="40"/>
      <c r="C85" s="40"/>
      <c r="D85" s="104"/>
      <c r="E85" s="216"/>
      <c r="F85" s="43"/>
      <c r="G85" s="276">
        <f t="shared" ref="G85" si="5">SUM(G78:G84)</f>
        <v>85289.75</v>
      </c>
      <c r="H85" s="52"/>
      <c r="I85" s="276">
        <f>SUM(I78:I84)</f>
        <v>4581</v>
      </c>
      <c r="J85" s="44"/>
      <c r="K85" s="276">
        <f>SUM(K78:K84)</f>
        <v>84994.75</v>
      </c>
      <c r="L85" s="12"/>
      <c r="M85" s="55"/>
      <c r="N85" s="53">
        <f>SUM(N78:N84)</f>
        <v>-295</v>
      </c>
      <c r="O85" s="184"/>
    </row>
    <row r="86" spans="1:15" s="48" customFormat="1" ht="4.95" customHeight="1">
      <c r="A86" s="40"/>
      <c r="B86" s="40"/>
      <c r="C86" s="40"/>
      <c r="D86" s="49"/>
      <c r="E86" s="91"/>
      <c r="F86" s="43"/>
      <c r="G86" s="153"/>
      <c r="H86" s="52"/>
      <c r="I86" s="52"/>
      <c r="J86" s="52"/>
      <c r="K86" s="52"/>
      <c r="L86" s="54"/>
      <c r="M86" s="55"/>
      <c r="N86" s="52"/>
      <c r="O86" s="184"/>
    </row>
    <row r="87" spans="1:15" s="48" customFormat="1" ht="16.95" customHeight="1">
      <c r="A87" s="40"/>
      <c r="B87" s="40"/>
      <c r="C87" s="40"/>
      <c r="D87" s="267">
        <v>4800</v>
      </c>
      <c r="E87" s="268" t="s">
        <v>73</v>
      </c>
      <c r="F87" s="43"/>
      <c r="G87" s="238">
        <v>500</v>
      </c>
      <c r="H87" s="44"/>
      <c r="I87" s="239"/>
      <c r="J87" s="44"/>
      <c r="K87" s="240">
        <v>500</v>
      </c>
      <c r="L87" s="12"/>
      <c r="M87" s="196"/>
      <c r="N87" s="172">
        <f t="shared" ref="N87" si="6">K87-G87</f>
        <v>0</v>
      </c>
      <c r="O87" s="184"/>
    </row>
    <row r="88" spans="1:15" s="2" customFormat="1" ht="4.95" customHeight="1" thickBot="1">
      <c r="A88" s="7"/>
      <c r="B88" s="7"/>
      <c r="C88" s="7"/>
      <c r="D88" s="283"/>
      <c r="E88" s="284"/>
      <c r="F88" s="15"/>
      <c r="G88" s="12"/>
      <c r="H88" s="12"/>
      <c r="I88" s="12"/>
      <c r="J88" s="12"/>
      <c r="K88" s="12"/>
      <c r="L88" s="13"/>
      <c r="M88" s="57"/>
      <c r="N88" s="194"/>
      <c r="O88" s="180"/>
    </row>
    <row r="89" spans="1:15" s="2" customFormat="1" ht="16.95" customHeight="1" thickBot="1">
      <c r="A89" s="7"/>
      <c r="B89" s="7"/>
      <c r="C89" s="7"/>
      <c r="D89" s="92"/>
      <c r="E89" s="93" t="s">
        <v>58</v>
      </c>
      <c r="F89" s="70"/>
      <c r="G89" s="94">
        <f>SUM(G87+G85+G76+G56+G52+G39+G33+G12)</f>
        <v>160529.75</v>
      </c>
      <c r="H89" s="54"/>
      <c r="I89" s="95">
        <f>SUM(I87+I85+I76+I56+I52+I39+I33+I12)</f>
        <v>27491</v>
      </c>
      <c r="J89" s="12"/>
      <c r="K89" s="95">
        <f>SUM(K87+K85+K76+K56+K52+K39+K33+K12)</f>
        <v>161204.75</v>
      </c>
      <c r="L89" s="13"/>
      <c r="M89" s="96"/>
      <c r="N89" s="95">
        <f>SUM(N87+N85+N76+N56+N52+N39+N33+N12)</f>
        <v>675</v>
      </c>
      <c r="O89" s="180"/>
    </row>
    <row r="90" spans="1:15" s="2" customFormat="1" ht="4.95" customHeight="1" thickBot="1">
      <c r="A90" s="7"/>
      <c r="B90" s="7"/>
      <c r="C90" s="97"/>
      <c r="D90" s="78"/>
      <c r="E90" s="79"/>
      <c r="F90" s="79"/>
      <c r="G90" s="98"/>
      <c r="H90" s="98"/>
      <c r="I90" s="98"/>
      <c r="J90" s="98"/>
      <c r="K90" s="98"/>
      <c r="L90" s="67"/>
      <c r="M90" s="82"/>
      <c r="N90" s="208"/>
      <c r="O90" s="193"/>
    </row>
    <row r="91" spans="1:15" s="2" customFormat="1" ht="15" customHeight="1" thickTop="1" thickBot="1">
      <c r="C91" s="5"/>
      <c r="D91" s="73"/>
      <c r="E91" s="73"/>
      <c r="F91" s="73"/>
      <c r="G91" s="103"/>
      <c r="H91" s="103"/>
      <c r="I91" s="103"/>
      <c r="J91" s="103"/>
      <c r="K91" s="103"/>
      <c r="L91" s="123"/>
      <c r="M91" s="124"/>
      <c r="N91" s="179"/>
      <c r="O91" s="6"/>
    </row>
    <row r="92" spans="1:15" s="2" customFormat="1" ht="4.95" customHeight="1" thickTop="1">
      <c r="C92" s="99"/>
      <c r="D92" s="100"/>
      <c r="E92" s="101"/>
      <c r="F92" s="73"/>
      <c r="G92" s="102"/>
      <c r="H92" s="103"/>
      <c r="I92" s="103"/>
      <c r="J92" s="103"/>
      <c r="K92" s="102"/>
      <c r="L92" s="103"/>
      <c r="M92" s="76"/>
      <c r="N92" s="311"/>
      <c r="O92" s="178"/>
    </row>
    <row r="93" spans="1:15" s="27" customFormat="1" ht="16.95" customHeight="1">
      <c r="C93" s="18"/>
      <c r="D93" s="19"/>
      <c r="E93" s="20"/>
      <c r="F93" s="21"/>
      <c r="G93" s="24" t="s">
        <v>1</v>
      </c>
      <c r="H93" s="22"/>
      <c r="I93" s="204" t="s">
        <v>2</v>
      </c>
      <c r="J93" s="22"/>
      <c r="K93" s="160" t="s">
        <v>3</v>
      </c>
      <c r="L93" s="13"/>
      <c r="M93" s="200"/>
      <c r="N93" s="31"/>
      <c r="O93" s="185"/>
    </row>
    <row r="94" spans="1:15" s="27" customFormat="1" ht="16.95" customHeight="1">
      <c r="C94" s="18"/>
      <c r="D94" s="29" t="s">
        <v>4</v>
      </c>
      <c r="E94" s="30" t="s">
        <v>59</v>
      </c>
      <c r="F94" s="22"/>
      <c r="G94" s="32" t="s">
        <v>6</v>
      </c>
      <c r="H94" s="22"/>
      <c r="I94" s="205" t="s">
        <v>84</v>
      </c>
      <c r="J94" s="22"/>
      <c r="K94" s="161" t="s">
        <v>7</v>
      </c>
      <c r="L94" s="25"/>
      <c r="M94" s="201"/>
      <c r="N94" s="31" t="s">
        <v>85</v>
      </c>
      <c r="O94" s="185"/>
    </row>
    <row r="95" spans="1:15" s="27" customFormat="1" ht="16.95" customHeight="1">
      <c r="C95" s="18"/>
      <c r="D95" s="34"/>
      <c r="E95" s="35"/>
      <c r="F95" s="21"/>
      <c r="G95" s="36" t="s">
        <v>91</v>
      </c>
      <c r="H95" s="22"/>
      <c r="I95" s="206" t="s">
        <v>92</v>
      </c>
      <c r="J95" s="22"/>
      <c r="K95" s="162" t="s">
        <v>91</v>
      </c>
      <c r="L95" s="25"/>
      <c r="M95" s="200"/>
      <c r="N95" s="174"/>
      <c r="O95" s="185"/>
    </row>
    <row r="96" spans="1:15" s="48" customFormat="1" ht="10.050000000000001" customHeight="1">
      <c r="C96" s="40"/>
      <c r="D96" s="49"/>
      <c r="E96" s="50"/>
      <c r="F96" s="43"/>
      <c r="G96" s="159"/>
      <c r="H96" s="44"/>
      <c r="I96" s="44"/>
      <c r="J96" s="44"/>
      <c r="K96" s="44"/>
      <c r="L96" s="25"/>
      <c r="M96" s="55"/>
      <c r="N96" s="198"/>
      <c r="O96" s="184"/>
    </row>
    <row r="97" spans="1:15" s="48" customFormat="1" ht="16.95" customHeight="1">
      <c r="C97" s="40"/>
      <c r="D97" s="280">
        <v>1076</v>
      </c>
      <c r="E97" s="268" t="s">
        <v>111</v>
      </c>
      <c r="F97" s="104"/>
      <c r="G97" s="269">
        <v>93000</v>
      </c>
      <c r="H97" s="44"/>
      <c r="I97" s="45">
        <v>46500</v>
      </c>
      <c r="J97" s="44"/>
      <c r="K97" s="163">
        <v>93000</v>
      </c>
      <c r="L97" s="12" t="s">
        <v>25</v>
      </c>
      <c r="M97" s="47"/>
      <c r="N97" s="172">
        <f t="shared" ref="N97:N104" si="7">K97-G97</f>
        <v>0</v>
      </c>
      <c r="O97" s="184"/>
    </row>
    <row r="98" spans="1:15" s="48" customFormat="1" ht="16.95" customHeight="1">
      <c r="C98" s="40"/>
      <c r="D98" s="275"/>
      <c r="E98" s="274" t="s">
        <v>112</v>
      </c>
      <c r="F98" s="104"/>
      <c r="G98" s="269">
        <v>65000</v>
      </c>
      <c r="H98" s="44"/>
      <c r="I98" s="45">
        <v>0</v>
      </c>
      <c r="J98" s="44"/>
      <c r="K98" s="163">
        <v>65000</v>
      </c>
      <c r="L98" s="12"/>
      <c r="M98" s="58"/>
      <c r="N98" s="172">
        <f t="shared" si="7"/>
        <v>0</v>
      </c>
      <c r="O98" s="184"/>
    </row>
    <row r="99" spans="1:15" s="48" customFormat="1" ht="16.95" customHeight="1">
      <c r="C99" s="40"/>
      <c r="D99" s="275">
        <v>1000</v>
      </c>
      <c r="E99" s="268" t="s">
        <v>113</v>
      </c>
      <c r="F99" s="104"/>
      <c r="G99" s="269">
        <v>0</v>
      </c>
      <c r="H99" s="44"/>
      <c r="I99" s="45">
        <v>0</v>
      </c>
      <c r="J99" s="44"/>
      <c r="K99" s="163">
        <v>0</v>
      </c>
      <c r="L99" s="12"/>
      <c r="M99" s="58"/>
      <c r="N99" s="172">
        <f t="shared" si="7"/>
        <v>0</v>
      </c>
      <c r="O99" s="184"/>
    </row>
    <row r="100" spans="1:15" s="48" customFormat="1" ht="16.95" customHeight="1">
      <c r="C100" s="40"/>
      <c r="D100" s="281">
        <v>1078</v>
      </c>
      <c r="E100" s="268" t="s">
        <v>114</v>
      </c>
      <c r="F100" s="104"/>
      <c r="G100" s="269">
        <v>0</v>
      </c>
      <c r="H100" s="44"/>
      <c r="I100" s="45">
        <v>250</v>
      </c>
      <c r="J100" s="44"/>
      <c r="K100" s="333">
        <v>250</v>
      </c>
      <c r="L100" s="12"/>
      <c r="M100" s="58"/>
      <c r="N100" s="172">
        <f t="shared" si="7"/>
        <v>250</v>
      </c>
      <c r="O100" s="184"/>
    </row>
    <row r="101" spans="1:15" s="48" customFormat="1" ht="16.95" customHeight="1">
      <c r="C101" s="40"/>
      <c r="D101" s="281">
        <v>1080</v>
      </c>
      <c r="E101" s="268" t="s">
        <v>60</v>
      </c>
      <c r="F101" s="104"/>
      <c r="G101" s="269">
        <v>0</v>
      </c>
      <c r="H101" s="44"/>
      <c r="I101" s="45">
        <v>0</v>
      </c>
      <c r="J101" s="44"/>
      <c r="K101" s="163">
        <v>0</v>
      </c>
      <c r="L101" s="12"/>
      <c r="M101" s="58"/>
      <c r="N101" s="172">
        <f t="shared" si="7"/>
        <v>0</v>
      </c>
      <c r="O101" s="184"/>
    </row>
    <row r="102" spans="1:15" s="48" customFormat="1" ht="16.95" customHeight="1">
      <c r="C102" s="40"/>
      <c r="D102" s="281">
        <v>1081</v>
      </c>
      <c r="E102" s="282" t="s">
        <v>61</v>
      </c>
      <c r="F102" s="104"/>
      <c r="G102" s="269">
        <v>0</v>
      </c>
      <c r="H102" s="44"/>
      <c r="I102" s="45">
        <v>0</v>
      </c>
      <c r="J102" s="44"/>
      <c r="K102" s="163">
        <v>0</v>
      </c>
      <c r="L102" s="12"/>
      <c r="M102" s="58"/>
      <c r="N102" s="172">
        <f t="shared" si="7"/>
        <v>0</v>
      </c>
      <c r="O102" s="184"/>
    </row>
    <row r="103" spans="1:15" s="48" customFormat="1" ht="16.95" customHeight="1">
      <c r="C103" s="40"/>
      <c r="D103" s="267">
        <v>1092</v>
      </c>
      <c r="E103" s="274" t="s">
        <v>115</v>
      </c>
      <c r="F103" s="104"/>
      <c r="G103" s="269">
        <v>2000</v>
      </c>
      <c r="H103" s="44"/>
      <c r="I103" s="45">
        <v>0</v>
      </c>
      <c r="J103" s="44"/>
      <c r="K103" s="333">
        <v>2623</v>
      </c>
      <c r="L103" s="12"/>
      <c r="M103" s="327" t="s">
        <v>140</v>
      </c>
      <c r="N103" s="172">
        <f t="shared" si="7"/>
        <v>623</v>
      </c>
      <c r="O103" s="184"/>
    </row>
    <row r="104" spans="1:15" s="48" customFormat="1" ht="16.95" customHeight="1" thickBot="1">
      <c r="C104" s="40"/>
      <c r="D104" s="267">
        <v>1093</v>
      </c>
      <c r="E104" s="268" t="s">
        <v>62</v>
      </c>
      <c r="F104" s="104"/>
      <c r="G104" s="269">
        <v>10</v>
      </c>
      <c r="H104" s="44"/>
      <c r="I104" s="45">
        <v>0</v>
      </c>
      <c r="J104" s="44"/>
      <c r="K104" s="163">
        <v>10</v>
      </c>
      <c r="L104" s="12"/>
      <c r="M104" s="58"/>
      <c r="N104" s="172">
        <f t="shared" si="7"/>
        <v>0</v>
      </c>
      <c r="O104" s="184"/>
    </row>
    <row r="105" spans="1:15" s="48" customFormat="1" ht="16.95" customHeight="1" thickTop="1" thickBot="1">
      <c r="C105" s="40"/>
      <c r="D105" s="107"/>
      <c r="E105" s="108" t="s">
        <v>63</v>
      </c>
      <c r="F105" s="71"/>
      <c r="G105" s="109">
        <f>SUM(G97:G104)</f>
        <v>160010</v>
      </c>
      <c r="H105" s="54"/>
      <c r="I105" s="110">
        <f>SUM(I97:I104)</f>
        <v>46750</v>
      </c>
      <c r="J105" s="12"/>
      <c r="K105" s="110">
        <f>SUM(K97:K104)</f>
        <v>160883</v>
      </c>
      <c r="L105" s="12"/>
      <c r="M105" s="55"/>
      <c r="N105" s="209">
        <f>SUM(N96:N104)</f>
        <v>873</v>
      </c>
      <c r="O105" s="184"/>
    </row>
    <row r="106" spans="1:15" s="48" customFormat="1" ht="10.050000000000001" customHeight="1" thickTop="1" thickBot="1">
      <c r="C106" s="40"/>
      <c r="D106" s="69"/>
      <c r="E106" s="71"/>
      <c r="F106" s="71"/>
      <c r="G106" s="12"/>
      <c r="H106" s="12"/>
      <c r="I106" s="12"/>
      <c r="J106" s="12"/>
      <c r="K106" s="12"/>
      <c r="L106" s="12"/>
      <c r="M106" s="55"/>
      <c r="N106" s="189"/>
      <c r="O106" s="184"/>
    </row>
    <row r="107" spans="1:15" s="48" customFormat="1" ht="16.95" customHeight="1" thickTop="1" thickBot="1">
      <c r="C107" s="40"/>
      <c r="D107" s="69"/>
      <c r="E107" s="111" t="s">
        <v>64</v>
      </c>
      <c r="F107" s="71"/>
      <c r="G107" s="202">
        <f>G105-G89</f>
        <v>-519.75</v>
      </c>
      <c r="H107" s="113"/>
      <c r="I107" s="114">
        <f>I105-I89</f>
        <v>19259</v>
      </c>
      <c r="J107" s="12"/>
      <c r="K107" s="112">
        <f>K105-K89</f>
        <v>-321.75</v>
      </c>
      <c r="L107" s="12"/>
      <c r="M107" s="54" t="s">
        <v>86</v>
      </c>
      <c r="N107" s="190">
        <f>N105-N89</f>
        <v>198</v>
      </c>
      <c r="O107" s="184"/>
    </row>
    <row r="108" spans="1:15" s="115" customFormat="1" ht="16.95" customHeight="1" thickTop="1" thickBot="1">
      <c r="C108" s="116"/>
      <c r="D108" s="117"/>
      <c r="E108" s="118" t="s">
        <v>87</v>
      </c>
      <c r="F108" s="119"/>
      <c r="G108" s="120">
        <f>G107/G105</f>
        <v>-3.2482344853446659E-3</v>
      </c>
      <c r="H108" s="120"/>
      <c r="I108" s="120"/>
      <c r="J108" s="121"/>
      <c r="K108" s="120">
        <f>K107/K105</f>
        <v>-1.999900548846056E-3</v>
      </c>
      <c r="L108" s="12"/>
      <c r="M108" s="122"/>
      <c r="N108" s="191"/>
      <c r="O108" s="197"/>
    </row>
    <row r="109" spans="1:15" s="2" customFormat="1" ht="33.75" customHeight="1" thickTop="1" thickBot="1">
      <c r="C109" s="5"/>
      <c r="D109" s="73"/>
      <c r="E109" s="73"/>
      <c r="F109" s="73"/>
      <c r="G109" s="103"/>
      <c r="H109" s="103"/>
      <c r="I109" s="103"/>
      <c r="J109" s="103"/>
      <c r="K109" s="103"/>
      <c r="L109" s="124"/>
      <c r="M109" s="124"/>
      <c r="N109" s="179"/>
      <c r="O109" s="6"/>
    </row>
    <row r="110" spans="1:15" s="2" customFormat="1" ht="4.95" customHeight="1" thickTop="1">
      <c r="A110" s="27"/>
      <c r="B110" s="27"/>
      <c r="C110" s="224"/>
      <c r="D110" s="225"/>
      <c r="E110" s="225"/>
      <c r="F110" s="225"/>
      <c r="G110" s="226"/>
      <c r="H110" s="226"/>
      <c r="I110" s="226"/>
      <c r="J110" s="226"/>
      <c r="K110" s="226"/>
      <c r="L110" s="227"/>
      <c r="M110" s="226"/>
      <c r="N110" s="319"/>
      <c r="O110" s="320"/>
    </row>
    <row r="111" spans="1:15" s="27" customFormat="1" ht="16.95" customHeight="1">
      <c r="C111" s="228"/>
      <c r="D111" s="19"/>
      <c r="E111" s="125"/>
      <c r="F111" s="126"/>
      <c r="G111" s="128" t="s">
        <v>2</v>
      </c>
      <c r="H111" s="127"/>
      <c r="I111" s="308" t="s">
        <v>130</v>
      </c>
      <c r="J111" s="212"/>
      <c r="K111" s="160" t="s">
        <v>7</v>
      </c>
      <c r="L111" s="213"/>
      <c r="M111" s="312" t="s">
        <v>89</v>
      </c>
      <c r="N111" s="309" t="s">
        <v>131</v>
      </c>
      <c r="O111" s="321"/>
    </row>
    <row r="112" spans="1:15" s="27" customFormat="1" ht="16.95" customHeight="1">
      <c r="C112" s="228"/>
      <c r="D112" s="29"/>
      <c r="E112" s="214" t="s">
        <v>65</v>
      </c>
      <c r="F112" s="22"/>
      <c r="G112" s="129" t="s">
        <v>66</v>
      </c>
      <c r="H112" s="22"/>
      <c r="I112" s="265" t="s">
        <v>66</v>
      </c>
      <c r="J112" s="212"/>
      <c r="K112" s="161" t="s">
        <v>66</v>
      </c>
      <c r="L112" s="215"/>
      <c r="M112" s="313" t="s">
        <v>79</v>
      </c>
      <c r="N112" s="31" t="s">
        <v>66</v>
      </c>
      <c r="O112" s="321"/>
    </row>
    <row r="113" spans="3:15" s="27" customFormat="1" ht="16.95" customHeight="1">
      <c r="C113" s="228"/>
      <c r="D113" s="34"/>
      <c r="E113" s="35"/>
      <c r="F113" s="21"/>
      <c r="G113" s="130" t="s">
        <v>88</v>
      </c>
      <c r="H113" s="22"/>
      <c r="I113" s="306" t="s">
        <v>128</v>
      </c>
      <c r="J113" s="212"/>
      <c r="K113" s="307" t="s">
        <v>129</v>
      </c>
      <c r="L113" s="215"/>
      <c r="M113" s="212"/>
      <c r="N113" s="310" t="s">
        <v>129</v>
      </c>
      <c r="O113" s="321"/>
    </row>
    <row r="114" spans="3:15" s="48" customFormat="1" ht="10.050000000000001" customHeight="1">
      <c r="C114" s="40"/>
      <c r="D114" s="237"/>
      <c r="E114" s="216"/>
      <c r="F114" s="216"/>
      <c r="G114" s="210"/>
      <c r="H114" s="217"/>
      <c r="I114" s="217"/>
      <c r="J114" s="217"/>
      <c r="K114" s="217"/>
      <c r="L114" s="25"/>
      <c r="M114" s="212"/>
      <c r="N114" s="322"/>
      <c r="O114" s="323"/>
    </row>
    <row r="115" spans="3:15" s="131" customFormat="1" ht="4.95" customHeight="1">
      <c r="C115" s="230"/>
      <c r="D115" s="132"/>
      <c r="E115" s="133"/>
      <c r="F115" s="43"/>
      <c r="G115" s="134"/>
      <c r="H115" s="135"/>
      <c r="I115" s="134"/>
      <c r="J115" s="218"/>
      <c r="K115" s="134"/>
      <c r="L115" s="217"/>
      <c r="M115" s="212"/>
      <c r="N115" s="261"/>
      <c r="O115" s="323"/>
    </row>
    <row r="116" spans="3:15" s="131" customFormat="1" ht="16.95" customHeight="1">
      <c r="C116" s="230"/>
      <c r="D116" s="136"/>
      <c r="E116" s="42" t="s">
        <v>67</v>
      </c>
      <c r="F116" s="43"/>
      <c r="G116" s="279">
        <v>4772</v>
      </c>
      <c r="H116" s="135"/>
      <c r="I116" s="137">
        <v>980.26</v>
      </c>
      <c r="J116" s="218"/>
      <c r="K116" s="279">
        <v>980.26</v>
      </c>
      <c r="L116" s="219"/>
      <c r="M116" s="314"/>
      <c r="N116" s="172">
        <f>K116-I116</f>
        <v>0</v>
      </c>
      <c r="O116" s="323"/>
    </row>
    <row r="117" spans="3:15" s="131" customFormat="1" ht="16.95" customHeight="1">
      <c r="C117" s="230"/>
      <c r="D117" s="136"/>
      <c r="E117" s="138" t="s">
        <v>68</v>
      </c>
      <c r="F117" s="218"/>
      <c r="G117" s="296">
        <v>-3791.74</v>
      </c>
      <c r="H117" s="219"/>
      <c r="I117" s="137">
        <v>6554.25</v>
      </c>
      <c r="J117" s="218"/>
      <c r="K117" s="296">
        <f>26475.26+K107-K131-K138-K116</f>
        <v>6752.2499999999982</v>
      </c>
      <c r="L117" s="219"/>
      <c r="M117" s="139"/>
      <c r="N117" s="176">
        <f>K117-I117</f>
        <v>197.99999999999818</v>
      </c>
      <c r="O117" s="323"/>
    </row>
    <row r="118" spans="3:15" s="131" customFormat="1" ht="16.95" customHeight="1">
      <c r="C118" s="230"/>
      <c r="D118" s="136"/>
      <c r="E118" s="140" t="s">
        <v>69</v>
      </c>
      <c r="F118" s="218"/>
      <c r="G118" s="303">
        <f>SUM(G116:G117)</f>
        <v>980.26000000000022</v>
      </c>
      <c r="H118" s="220"/>
      <c r="I118" s="203">
        <v>7534.5099999999984</v>
      </c>
      <c r="J118" s="218"/>
      <c r="K118" s="303">
        <f>SUM(K116:K117)</f>
        <v>7732.5099999999984</v>
      </c>
      <c r="L118" s="218"/>
      <c r="M118" s="315"/>
      <c r="N118" s="262">
        <f>SUM(N116:N117)</f>
        <v>197.99999999999818</v>
      </c>
      <c r="O118" s="323"/>
    </row>
    <row r="119" spans="3:15" s="131" customFormat="1" ht="10.050000000000001" customHeight="1">
      <c r="C119" s="230"/>
      <c r="D119" s="136"/>
      <c r="E119" s="42"/>
      <c r="F119" s="43"/>
      <c r="G119" s="137"/>
      <c r="H119" s="135"/>
      <c r="I119" s="137"/>
      <c r="J119" s="218"/>
      <c r="K119" s="279"/>
      <c r="L119" s="218"/>
      <c r="M119" s="217"/>
      <c r="N119" s="155"/>
      <c r="O119" s="323"/>
    </row>
    <row r="120" spans="3:15" s="131" customFormat="1" ht="16.95" customHeight="1">
      <c r="C120" s="230"/>
      <c r="D120" s="286"/>
      <c r="E120" s="287" t="s">
        <v>116</v>
      </c>
      <c r="F120" s="43"/>
      <c r="G120" s="137"/>
      <c r="H120" s="135"/>
      <c r="I120" s="298"/>
      <c r="J120" s="218"/>
      <c r="K120" s="279"/>
      <c r="L120" s="219"/>
      <c r="M120" s="47"/>
      <c r="N120" s="155"/>
      <c r="O120" s="323"/>
    </row>
    <row r="121" spans="3:15" s="131" customFormat="1" ht="16.95" customHeight="1">
      <c r="C121" s="230"/>
      <c r="D121" s="286"/>
      <c r="E121" s="288" t="s">
        <v>70</v>
      </c>
      <c r="F121" s="43"/>
      <c r="G121" s="269">
        <v>500</v>
      </c>
      <c r="H121" s="135"/>
      <c r="I121" s="263">
        <v>0</v>
      </c>
      <c r="J121" s="218"/>
      <c r="K121" s="269">
        <v>0</v>
      </c>
      <c r="L121" s="219"/>
      <c r="M121" s="58"/>
      <c r="N121" s="172">
        <f t="shared" ref="N121:N129" si="8">K121-I121</f>
        <v>0</v>
      </c>
      <c r="O121" s="323"/>
    </row>
    <row r="122" spans="3:15" s="131" customFormat="1" ht="16.95" customHeight="1">
      <c r="C122" s="230"/>
      <c r="D122" s="286"/>
      <c r="E122" s="288" t="s">
        <v>71</v>
      </c>
      <c r="F122" s="43"/>
      <c r="G122" s="269">
        <v>4000</v>
      </c>
      <c r="H122" s="135"/>
      <c r="I122" s="263">
        <v>4000</v>
      </c>
      <c r="J122" s="218"/>
      <c r="K122" s="269">
        <v>4000</v>
      </c>
      <c r="L122" s="219"/>
      <c r="M122" s="58"/>
      <c r="N122" s="172">
        <f t="shared" si="8"/>
        <v>0</v>
      </c>
      <c r="O122" s="323"/>
    </row>
    <row r="123" spans="3:15" s="131" customFormat="1" ht="16.95" customHeight="1">
      <c r="C123" s="230"/>
      <c r="D123" s="286"/>
      <c r="E123" s="288" t="s">
        <v>72</v>
      </c>
      <c r="F123" s="43"/>
      <c r="G123" s="269">
        <v>5000</v>
      </c>
      <c r="H123" s="135"/>
      <c r="I123" s="263">
        <v>5000</v>
      </c>
      <c r="J123" s="218"/>
      <c r="K123" s="269">
        <v>5000</v>
      </c>
      <c r="L123" s="219"/>
      <c r="M123" s="58"/>
      <c r="N123" s="172">
        <f t="shared" si="8"/>
        <v>0</v>
      </c>
      <c r="O123" s="323"/>
    </row>
    <row r="124" spans="3:15" s="131" customFormat="1" ht="16.95" customHeight="1">
      <c r="C124" s="230"/>
      <c r="D124" s="286"/>
      <c r="E124" s="288" t="s">
        <v>73</v>
      </c>
      <c r="F124" s="104"/>
      <c r="G124" s="269">
        <v>0</v>
      </c>
      <c r="H124" s="135"/>
      <c r="I124" s="263">
        <v>500</v>
      </c>
      <c r="J124" s="218"/>
      <c r="K124" s="269">
        <v>500</v>
      </c>
      <c r="L124" s="219"/>
      <c r="M124" s="58"/>
      <c r="N124" s="172">
        <f t="shared" si="8"/>
        <v>0</v>
      </c>
      <c r="O124" s="323"/>
    </row>
    <row r="125" spans="3:15" s="131" customFormat="1" ht="16.95" customHeight="1">
      <c r="C125" s="230"/>
      <c r="D125" s="289"/>
      <c r="E125" s="290" t="s">
        <v>60</v>
      </c>
      <c r="F125" s="104"/>
      <c r="G125" s="269">
        <v>0</v>
      </c>
      <c r="H125" s="135"/>
      <c r="I125" s="263">
        <v>0</v>
      </c>
      <c r="J125" s="218"/>
      <c r="K125" s="269">
        <v>0</v>
      </c>
      <c r="L125" s="219"/>
      <c r="M125" s="58"/>
      <c r="N125" s="172">
        <f t="shared" si="8"/>
        <v>0</v>
      </c>
      <c r="O125" s="323"/>
    </row>
    <row r="126" spans="3:15" s="131" customFormat="1" ht="16.95" customHeight="1">
      <c r="C126" s="230"/>
      <c r="D126" s="289"/>
      <c r="E126" s="274" t="s">
        <v>117</v>
      </c>
      <c r="F126" s="104"/>
      <c r="G126" s="269">
        <v>3000</v>
      </c>
      <c r="H126" s="135"/>
      <c r="I126" s="263">
        <v>1000</v>
      </c>
      <c r="J126" s="218"/>
      <c r="K126" s="269">
        <v>1000</v>
      </c>
      <c r="L126" s="219"/>
      <c r="M126" s="58"/>
      <c r="N126" s="172">
        <f t="shared" si="8"/>
        <v>0</v>
      </c>
      <c r="O126" s="323"/>
    </row>
    <row r="127" spans="3:15" s="131" customFormat="1" ht="16.95" customHeight="1">
      <c r="C127" s="230"/>
      <c r="D127" s="289"/>
      <c r="E127" s="291" t="s">
        <v>118</v>
      </c>
      <c r="F127" s="104"/>
      <c r="G127" s="269">
        <v>1000</v>
      </c>
      <c r="H127" s="135"/>
      <c r="I127" s="263">
        <v>0</v>
      </c>
      <c r="J127" s="218"/>
      <c r="K127" s="269">
        <v>0</v>
      </c>
      <c r="L127" s="219"/>
      <c r="M127" s="58"/>
      <c r="N127" s="172">
        <f t="shared" si="8"/>
        <v>0</v>
      </c>
      <c r="O127" s="323"/>
    </row>
    <row r="128" spans="3:15" s="131" customFormat="1" ht="16.95" customHeight="1">
      <c r="C128" s="230"/>
      <c r="D128" s="289"/>
      <c r="E128" s="291" t="s">
        <v>119</v>
      </c>
      <c r="F128" s="104"/>
      <c r="G128" s="269">
        <v>0</v>
      </c>
      <c r="H128" s="135"/>
      <c r="I128" s="263">
        <v>0</v>
      </c>
      <c r="J128" s="218"/>
      <c r="K128" s="269">
        <v>0</v>
      </c>
      <c r="L128" s="219"/>
      <c r="M128" s="58"/>
      <c r="N128" s="172">
        <f t="shared" si="8"/>
        <v>0</v>
      </c>
      <c r="O128" s="323"/>
    </row>
    <row r="129" spans="1:16" s="131" customFormat="1" ht="16.95" customHeight="1">
      <c r="C129" s="230"/>
      <c r="D129" s="289"/>
      <c r="E129" s="291" t="s">
        <v>120</v>
      </c>
      <c r="F129" s="104"/>
      <c r="G129" s="292">
        <v>0</v>
      </c>
      <c r="H129" s="135"/>
      <c r="I129" s="263">
        <v>7921</v>
      </c>
      <c r="J129" s="218"/>
      <c r="K129" s="292">
        <v>7921</v>
      </c>
      <c r="L129" s="219"/>
      <c r="M129" s="58"/>
      <c r="N129" s="172">
        <f t="shared" si="8"/>
        <v>0</v>
      </c>
      <c r="O129" s="323"/>
    </row>
    <row r="130" spans="1:16" s="131" customFormat="1" ht="10.050000000000001" customHeight="1">
      <c r="C130" s="230"/>
      <c r="D130" s="285"/>
      <c r="E130" s="106"/>
      <c r="F130" s="104"/>
      <c r="G130" s="279"/>
      <c r="H130" s="135"/>
      <c r="I130" s="298"/>
      <c r="J130" s="218"/>
      <c r="K130" s="279"/>
      <c r="L130" s="219"/>
      <c r="M130" s="58"/>
      <c r="N130" s="155"/>
      <c r="O130" s="323"/>
    </row>
    <row r="131" spans="1:16" s="131" customFormat="1" ht="16.95" customHeight="1">
      <c r="C131" s="230"/>
      <c r="D131" s="285"/>
      <c r="E131" s="106"/>
      <c r="F131" s="104"/>
      <c r="G131" s="304">
        <f>SUM(G121:G130)</f>
        <v>13500</v>
      </c>
      <c r="H131" s="135"/>
      <c r="I131" s="293">
        <v>18421</v>
      </c>
      <c r="J131" s="218"/>
      <c r="K131" s="304">
        <f>SUM(K121:K130)</f>
        <v>18421</v>
      </c>
      <c r="L131" s="219"/>
      <c r="M131" s="58"/>
      <c r="N131" s="276">
        <f>SUM(N121:N130)</f>
        <v>0</v>
      </c>
      <c r="O131" s="323"/>
    </row>
    <row r="132" spans="1:16" s="131" customFormat="1" ht="16.95" customHeight="1">
      <c r="C132" s="230"/>
      <c r="D132" s="285"/>
      <c r="E132" s="294" t="s">
        <v>121</v>
      </c>
      <c r="F132" s="104"/>
      <c r="G132" s="137"/>
      <c r="H132" s="135"/>
      <c r="I132" s="298"/>
      <c r="J132" s="218"/>
      <c r="K132" s="279"/>
      <c r="L132" s="219"/>
      <c r="M132" s="58"/>
      <c r="N132" s="155"/>
      <c r="O132" s="323"/>
    </row>
    <row r="133" spans="1:16" s="48" customFormat="1" ht="16.95" customHeight="1">
      <c r="C133" s="229"/>
      <c r="D133" s="105"/>
      <c r="E133" s="295" t="s">
        <v>122</v>
      </c>
      <c r="F133" s="104"/>
      <c r="G133" s="269">
        <v>2345</v>
      </c>
      <c r="H133" s="44"/>
      <c r="I133" s="264">
        <v>0</v>
      </c>
      <c r="J133" s="44"/>
      <c r="K133" s="269">
        <v>0</v>
      </c>
      <c r="L133" s="217"/>
      <c r="M133" s="327" t="s">
        <v>138</v>
      </c>
      <c r="N133" s="172">
        <f>K133-I133</f>
        <v>0</v>
      </c>
      <c r="O133" s="323"/>
    </row>
    <row r="134" spans="1:16" s="48" customFormat="1" ht="16.95" customHeight="1">
      <c r="C134" s="229"/>
      <c r="D134" s="105"/>
      <c r="E134" s="274" t="s">
        <v>123</v>
      </c>
      <c r="F134" s="104"/>
      <c r="G134" s="269">
        <v>0</v>
      </c>
      <c r="H134" s="44"/>
      <c r="I134" s="264">
        <v>0</v>
      </c>
      <c r="J134" s="217"/>
      <c r="K134" s="269">
        <v>0</v>
      </c>
      <c r="L134" s="217"/>
      <c r="M134" s="58"/>
      <c r="N134" s="172">
        <f>K134-I134</f>
        <v>0</v>
      </c>
      <c r="O134" s="323"/>
    </row>
    <row r="135" spans="1:16" s="48" customFormat="1" ht="16.95" customHeight="1">
      <c r="C135" s="229"/>
      <c r="D135" s="105"/>
      <c r="E135" s="274" t="s">
        <v>124</v>
      </c>
      <c r="F135" s="104"/>
      <c r="G135" s="269">
        <v>5000</v>
      </c>
      <c r="H135" s="44"/>
      <c r="I135" s="264">
        <v>0</v>
      </c>
      <c r="J135" s="217"/>
      <c r="K135" s="269">
        <v>0</v>
      </c>
      <c r="L135" s="217"/>
      <c r="M135" s="327" t="s">
        <v>139</v>
      </c>
      <c r="N135" s="172">
        <f>K135-I135</f>
        <v>0</v>
      </c>
      <c r="O135" s="323"/>
    </row>
    <row r="136" spans="1:16" s="48" customFormat="1" ht="16.95" customHeight="1">
      <c r="C136" s="229"/>
      <c r="D136" s="105"/>
      <c r="E136" s="274" t="s">
        <v>83</v>
      </c>
      <c r="F136" s="104"/>
      <c r="G136" s="269">
        <v>4650</v>
      </c>
      <c r="H136" s="44"/>
      <c r="I136" s="264">
        <v>0</v>
      </c>
      <c r="J136" s="217"/>
      <c r="K136" s="269">
        <v>0</v>
      </c>
      <c r="L136" s="217"/>
      <c r="M136" s="58"/>
      <c r="N136" s="172">
        <f>K136-I136</f>
        <v>0</v>
      </c>
      <c r="O136" s="323"/>
    </row>
    <row r="137" spans="1:16" s="131" customFormat="1" ht="10.050000000000001" customHeight="1">
      <c r="C137" s="230"/>
      <c r="D137" s="141"/>
      <c r="E137" s="142"/>
      <c r="F137" s="43"/>
      <c r="G137" s="297"/>
      <c r="H137" s="219"/>
      <c r="I137" s="135"/>
      <c r="J137" s="218"/>
      <c r="K137" s="135"/>
      <c r="L137" s="219"/>
      <c r="M137" s="266"/>
      <c r="N137" s="159"/>
      <c r="O137" s="323"/>
    </row>
    <row r="138" spans="1:16" s="131" customFormat="1" ht="16.95" customHeight="1">
      <c r="C138" s="230"/>
      <c r="D138" s="141"/>
      <c r="E138" s="143" t="s">
        <v>74</v>
      </c>
      <c r="F138" s="43"/>
      <c r="G138" s="304">
        <f>SUM(G133:G137)</f>
        <v>11995</v>
      </c>
      <c r="H138" s="221"/>
      <c r="I138" s="203">
        <v>0</v>
      </c>
      <c r="J138" s="218"/>
      <c r="K138" s="305">
        <f>SUM(K133:K137)</f>
        <v>0</v>
      </c>
      <c r="L138" s="219"/>
      <c r="M138" s="316"/>
      <c r="N138" s="156">
        <f>SUM(N133:N137)</f>
        <v>0</v>
      </c>
      <c r="O138" s="323"/>
    </row>
    <row r="139" spans="1:16" customFormat="1" ht="10.050000000000001" customHeight="1" thickBot="1">
      <c r="A139" s="144"/>
      <c r="B139" s="144"/>
      <c r="C139" s="231"/>
      <c r="D139" s="145"/>
      <c r="E139" s="146"/>
      <c r="F139" s="56"/>
      <c r="G139" s="135"/>
      <c r="H139" s="135"/>
      <c r="I139" s="135"/>
      <c r="J139" s="218"/>
      <c r="K139" s="147"/>
      <c r="L139" s="219"/>
      <c r="M139" s="213"/>
      <c r="N139" s="260"/>
      <c r="O139" s="321"/>
      <c r="P139" s="2"/>
    </row>
    <row r="140" spans="1:16" customFormat="1" ht="16.95" customHeight="1" thickTop="1" thickBot="1">
      <c r="A140" s="144"/>
      <c r="B140" s="144"/>
      <c r="C140" s="231"/>
      <c r="D140" s="148"/>
      <c r="E140" s="149"/>
      <c r="F140" s="222"/>
      <c r="G140" s="299">
        <v>26475.26</v>
      </c>
      <c r="H140" s="300"/>
      <c r="I140" s="299">
        <v>25955.509999999995</v>
      </c>
      <c r="J140" s="301"/>
      <c r="K140" s="302">
        <f>G140+K107</f>
        <v>26153.51</v>
      </c>
      <c r="L140" s="223"/>
      <c r="M140" s="317" t="s">
        <v>93</v>
      </c>
      <c r="N140" s="324">
        <f>N118+N131+N138</f>
        <v>197.99999999999818</v>
      </c>
      <c r="O140" s="321"/>
      <c r="P140" s="2"/>
    </row>
    <row r="141" spans="1:16" s="115" customFormat="1" ht="15" customHeight="1" thickTop="1" thickBot="1">
      <c r="C141" s="232"/>
      <c r="D141" s="233"/>
      <c r="E141" s="234"/>
      <c r="F141" s="234"/>
      <c r="G141" s="235"/>
      <c r="H141" s="235"/>
      <c r="I141" s="235"/>
      <c r="J141" s="233"/>
      <c r="K141" s="233"/>
      <c r="L141" s="236"/>
      <c r="M141" s="318" t="s">
        <v>75</v>
      </c>
      <c r="N141" s="325"/>
      <c r="O141" s="326"/>
    </row>
    <row r="142" spans="1:16" s="2" customFormat="1" ht="19.95" customHeight="1" thickTop="1">
      <c r="A142" s="150"/>
      <c r="B142" s="150"/>
      <c r="C142" s="150"/>
      <c r="D142" s="27"/>
      <c r="E142" s="1"/>
      <c r="F142" s="27"/>
      <c r="G142" s="27"/>
      <c r="H142" s="27"/>
      <c r="I142" s="27"/>
      <c r="J142" s="27"/>
      <c r="K142" s="27"/>
      <c r="L142" s="211"/>
      <c r="M142" s="27"/>
      <c r="N142" s="177">
        <f>L140-J140</f>
        <v>0</v>
      </c>
      <c r="O142" s="28"/>
    </row>
    <row r="143" spans="1:16" s="2" customFormat="1" ht="19.95" customHeight="1">
      <c r="A143" s="1"/>
      <c r="B143" s="1"/>
      <c r="C143" s="1"/>
      <c r="E143" s="27"/>
      <c r="L143" s="27"/>
      <c r="O143"/>
    </row>
    <row r="144" spans="1:16" s="2" customFormat="1" ht="19.95" customHeight="1">
      <c r="A144" s="1"/>
      <c r="B144" s="1"/>
      <c r="C144" s="1"/>
      <c r="K144" s="2">
        <v>20812</v>
      </c>
      <c r="M144" s="2" t="s">
        <v>80</v>
      </c>
      <c r="N144" s="175"/>
      <c r="O144"/>
    </row>
    <row r="145" spans="1:15" ht="19.95" customHeight="1">
      <c r="N145" s="175"/>
    </row>
    <row r="149" spans="1:15" s="2" customFormat="1" ht="19.95" customHeight="1">
      <c r="A149" s="1"/>
      <c r="B149" s="1"/>
      <c r="C149" s="1"/>
      <c r="M149" s="151"/>
      <c r="O149"/>
    </row>
  </sheetData>
  <phoneticPr fontId="26" type="noConversion"/>
  <pageMargins left="0.25" right="0" top="0.25" bottom="0.25" header="0.3" footer="0.3"/>
  <pageSetup paperSize="9" scale="48" fitToHeight="2" orientation="portrait" useFirstPageNumber="1" horizontalDpi="4294967293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W150"/>
  <sheetViews>
    <sheetView tabSelected="1" topLeftCell="D95" zoomScale="90" zoomScaleNormal="90" zoomScaleSheetLayoutView="90" workbookViewId="0">
      <selection activeCell="M137" sqref="M137"/>
    </sheetView>
  </sheetViews>
  <sheetFormatPr defaultColWidth="11" defaultRowHeight="19.95" customHeight="1"/>
  <cols>
    <col min="1" max="1" width="11.69921875" style="1" hidden="1" customWidth="1"/>
    <col min="2" max="2" width="2.796875" style="412" customWidth="1"/>
    <col min="3" max="3" width="1.69921875" style="1" customWidth="1"/>
    <col min="4" max="4" width="8.19921875" style="2" customWidth="1"/>
    <col min="5" max="5" width="51.19921875" style="2" customWidth="1"/>
    <col min="6" max="6" width="1.19921875" style="2" customWidth="1"/>
    <col min="7" max="7" width="15.296875" style="2" customWidth="1"/>
    <col min="8" max="8" width="1.5" style="2" customWidth="1"/>
    <col min="9" max="9" width="14.796875" style="2" bestFit="1" customWidth="1"/>
    <col min="10" max="10" width="1.69921875" style="2" customWidth="1"/>
    <col min="11" max="11" width="18.5" style="2" customWidth="1"/>
    <col min="12" max="12" width="7.19921875" style="338" customWidth="1"/>
    <col min="13" max="13" width="69" style="374" customWidth="1"/>
    <col min="14" max="14" width="14.19921875" style="2" customWidth="1"/>
    <col min="15" max="15" width="1.5" customWidth="1"/>
    <col min="16" max="231" width="10.19921875" style="2" customWidth="1"/>
    <col min="232" max="16384" width="11" style="1"/>
  </cols>
  <sheetData>
    <row r="1" spans="1:32" ht="19.95" customHeight="1" thickBot="1"/>
    <row r="2" spans="1:32" ht="7.95" customHeight="1" thickTop="1" thickBot="1">
      <c r="A2" s="3"/>
      <c r="C2" s="4"/>
      <c r="D2" s="5"/>
      <c r="E2" s="5"/>
      <c r="F2" s="5"/>
      <c r="G2" s="5"/>
      <c r="H2" s="5"/>
      <c r="I2" s="5"/>
      <c r="J2" s="5"/>
      <c r="K2" s="5"/>
      <c r="L2" s="339"/>
      <c r="M2" s="375"/>
      <c r="N2" s="5"/>
      <c r="O2" s="178"/>
    </row>
    <row r="3" spans="1:32" s="2" customFormat="1" ht="19.95" customHeight="1" thickBot="1">
      <c r="A3" s="7"/>
      <c r="B3" s="413"/>
      <c r="C3" s="7"/>
      <c r="D3" s="8" t="s">
        <v>0</v>
      </c>
      <c r="E3" s="9"/>
      <c r="F3" s="10"/>
      <c r="G3" s="11"/>
      <c r="H3" s="54"/>
      <c r="I3" s="54"/>
      <c r="J3" s="13"/>
      <c r="K3" s="13"/>
      <c r="L3" s="340"/>
      <c r="M3" s="376" t="s">
        <v>153</v>
      </c>
      <c r="N3" s="179"/>
      <c r="O3" s="180"/>
    </row>
    <row r="4" spans="1:32" s="2" customFormat="1" ht="25.05" customHeight="1" thickTop="1">
      <c r="A4" s="7"/>
      <c r="B4" s="413"/>
      <c r="C4" s="7"/>
      <c r="D4" s="15"/>
      <c r="E4" s="16" t="s">
        <v>90</v>
      </c>
      <c r="F4" s="17"/>
      <c r="G4" s="13"/>
      <c r="H4" s="67"/>
      <c r="I4" s="67"/>
      <c r="J4" s="13"/>
      <c r="K4" s="13"/>
      <c r="L4" s="340"/>
      <c r="M4" s="377" t="s">
        <v>142</v>
      </c>
      <c r="N4" s="188"/>
      <c r="O4" s="181"/>
      <c r="P4" s="167" t="s">
        <v>81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</row>
    <row r="5" spans="1:32" s="27" customFormat="1" ht="16.05" customHeight="1">
      <c r="A5" s="18"/>
      <c r="B5" s="212"/>
      <c r="C5" s="18"/>
      <c r="D5" s="19"/>
      <c r="E5" s="20"/>
      <c r="F5" s="21"/>
      <c r="G5" s="24" t="s">
        <v>1</v>
      </c>
      <c r="H5" s="22"/>
      <c r="I5" s="204" t="s">
        <v>2</v>
      </c>
      <c r="J5" s="22"/>
      <c r="K5" s="160" t="s">
        <v>3</v>
      </c>
      <c r="L5" s="25"/>
      <c r="M5" s="369"/>
      <c r="N5" s="23"/>
      <c r="O5" s="182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</row>
    <row r="6" spans="1:32" s="27" customFormat="1" ht="16.05" customHeight="1">
      <c r="A6" s="18"/>
      <c r="B6" s="212"/>
      <c r="C6" s="18"/>
      <c r="D6" s="29" t="s">
        <v>4</v>
      </c>
      <c r="E6" s="30" t="s">
        <v>5</v>
      </c>
      <c r="F6" s="22"/>
      <c r="G6" s="32" t="s">
        <v>6</v>
      </c>
      <c r="H6" s="22"/>
      <c r="I6" s="205" t="s">
        <v>84</v>
      </c>
      <c r="J6" s="22"/>
      <c r="K6" s="161" t="s">
        <v>7</v>
      </c>
      <c r="L6" s="25"/>
      <c r="M6" s="378" t="s">
        <v>8</v>
      </c>
      <c r="N6" s="31" t="s">
        <v>85</v>
      </c>
      <c r="O6" s="182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s="27" customFormat="1" ht="16.05" customHeight="1">
      <c r="A7" s="18"/>
      <c r="B7" s="212"/>
      <c r="C7" s="18"/>
      <c r="D7" s="34"/>
      <c r="E7" s="35"/>
      <c r="F7" s="21"/>
      <c r="G7" s="36" t="s">
        <v>91</v>
      </c>
      <c r="H7" s="22"/>
      <c r="I7" s="206" t="s">
        <v>154</v>
      </c>
      <c r="J7" s="22"/>
      <c r="K7" s="162" t="s">
        <v>91</v>
      </c>
      <c r="L7" s="25"/>
      <c r="M7" s="369"/>
      <c r="N7" s="31"/>
      <c r="O7" s="182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</row>
    <row r="8" spans="1:32" s="27" customFormat="1" ht="16.95" customHeight="1">
      <c r="A8" s="18"/>
      <c r="B8" s="212"/>
      <c r="C8" s="18"/>
      <c r="D8" s="29"/>
      <c r="E8" s="37" t="s">
        <v>125</v>
      </c>
      <c r="F8" s="38"/>
      <c r="G8" s="154"/>
      <c r="H8" s="39"/>
      <c r="I8" s="39"/>
      <c r="J8" s="39"/>
      <c r="K8" s="39"/>
      <c r="L8" s="341"/>
      <c r="M8" s="369"/>
      <c r="N8" s="199"/>
      <c r="O8" s="182"/>
      <c r="P8" s="170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</row>
    <row r="9" spans="1:32" s="48" customFormat="1" ht="16.95" customHeight="1">
      <c r="A9" s="40"/>
      <c r="B9" s="414"/>
      <c r="C9" s="40"/>
      <c r="D9" s="41">
        <v>4101</v>
      </c>
      <c r="E9" s="42" t="s">
        <v>9</v>
      </c>
      <c r="F9" s="43"/>
      <c r="G9" s="269">
        <v>36500</v>
      </c>
      <c r="H9" s="44"/>
      <c r="I9" s="45">
        <v>22816</v>
      </c>
      <c r="J9" s="44"/>
      <c r="K9" s="163">
        <v>36500</v>
      </c>
      <c r="L9" s="342"/>
      <c r="M9" s="379"/>
      <c r="N9" s="172">
        <f>K9-G9</f>
        <v>0</v>
      </c>
      <c r="O9" s="183"/>
      <c r="P9" s="169" t="s">
        <v>82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</row>
    <row r="10" spans="1:32" s="48" customFormat="1" ht="16.95" customHeight="1">
      <c r="A10" s="40"/>
      <c r="B10" s="414"/>
      <c r="C10" s="40"/>
      <c r="D10" s="41">
        <v>4102</v>
      </c>
      <c r="E10" s="42" t="s">
        <v>10</v>
      </c>
      <c r="F10" s="43"/>
      <c r="G10" s="270">
        <v>650</v>
      </c>
      <c r="H10" s="44"/>
      <c r="I10" s="44">
        <v>162</v>
      </c>
      <c r="J10" s="44"/>
      <c r="K10" s="164">
        <v>650</v>
      </c>
      <c r="L10" s="343"/>
      <c r="M10" s="380"/>
      <c r="N10" s="173">
        <f>K10-G10</f>
        <v>0</v>
      </c>
      <c r="O10" s="183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</row>
    <row r="11" spans="1:32" s="48" customFormat="1" ht="16.95" customHeight="1">
      <c r="A11" s="40"/>
      <c r="B11" s="414"/>
      <c r="C11" s="40"/>
      <c r="D11" s="267">
        <v>4103</v>
      </c>
      <c r="E11" s="268" t="s">
        <v>94</v>
      </c>
      <c r="F11" s="43"/>
      <c r="G11" s="269">
        <v>1350</v>
      </c>
      <c r="H11" s="44"/>
      <c r="I11" s="44"/>
      <c r="J11" s="44"/>
      <c r="K11" s="408">
        <v>850</v>
      </c>
      <c r="L11" s="344" t="s">
        <v>147</v>
      </c>
      <c r="M11" s="398" t="s">
        <v>162</v>
      </c>
      <c r="N11" s="173">
        <f>K11-G11</f>
        <v>-500</v>
      </c>
      <c r="O11" s="183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</row>
    <row r="12" spans="1:32" s="48" customFormat="1" ht="16.95" customHeight="1">
      <c r="A12" s="40"/>
      <c r="B12" s="414"/>
      <c r="C12" s="40"/>
      <c r="D12" s="49"/>
      <c r="E12" s="50"/>
      <c r="F12" s="43"/>
      <c r="G12" s="156">
        <f>SUM(G9:G11)</f>
        <v>38500</v>
      </c>
      <c r="H12" s="52"/>
      <c r="I12" s="53">
        <f>SUM(I9:I10)</f>
        <v>22978</v>
      </c>
      <c r="J12" s="44"/>
      <c r="K12" s="53">
        <f>SUM(K9:K11)</f>
        <v>38000</v>
      </c>
      <c r="L12" s="344"/>
      <c r="M12" s="372"/>
      <c r="N12" s="51">
        <f>SUM(N9:N11)</f>
        <v>-500</v>
      </c>
      <c r="O12" s="183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</row>
    <row r="13" spans="1:32" s="27" customFormat="1" ht="16.95" customHeight="1">
      <c r="A13" s="18"/>
      <c r="B13" s="212"/>
      <c r="C13" s="18"/>
      <c r="D13" s="29"/>
      <c r="E13" s="37" t="s">
        <v>11</v>
      </c>
      <c r="F13" s="56"/>
      <c r="G13" s="154"/>
      <c r="H13" s="39"/>
      <c r="I13" s="39"/>
      <c r="J13" s="39"/>
      <c r="K13" s="39"/>
      <c r="L13" s="341"/>
      <c r="M13" s="369"/>
      <c r="N13" s="154"/>
      <c r="O13" s="182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</row>
    <row r="14" spans="1:32" s="48" customFormat="1" ht="16.95" customHeight="1">
      <c r="A14" s="40"/>
      <c r="B14" s="414"/>
      <c r="C14" s="40"/>
      <c r="D14" s="41">
        <v>4110</v>
      </c>
      <c r="E14" s="42" t="s">
        <v>12</v>
      </c>
      <c r="F14" s="43"/>
      <c r="G14" s="264">
        <v>1750</v>
      </c>
      <c r="H14" s="44"/>
      <c r="I14" s="45">
        <v>1082</v>
      </c>
      <c r="J14" s="44"/>
      <c r="K14" s="163">
        <v>1100</v>
      </c>
      <c r="L14" s="343"/>
      <c r="M14" s="365" t="s">
        <v>134</v>
      </c>
      <c r="N14" s="172">
        <f t="shared" ref="N14:N31" si="0">K14-G14</f>
        <v>-650</v>
      </c>
      <c r="O14" s="183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</row>
    <row r="15" spans="1:32" s="48" customFormat="1" ht="16.95" customHeight="1">
      <c r="A15" s="40"/>
      <c r="B15" s="414"/>
      <c r="C15" s="40"/>
      <c r="D15" s="41">
        <v>4115</v>
      </c>
      <c r="E15" s="42" t="s">
        <v>13</v>
      </c>
      <c r="F15" s="43"/>
      <c r="G15" s="269">
        <v>800</v>
      </c>
      <c r="H15" s="44"/>
      <c r="I15" s="45">
        <v>211</v>
      </c>
      <c r="J15" s="44"/>
      <c r="K15" s="163">
        <v>800</v>
      </c>
      <c r="L15" s="343"/>
      <c r="M15" s="366"/>
      <c r="N15" s="172">
        <f t="shared" si="0"/>
        <v>0</v>
      </c>
      <c r="O15" s="183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</row>
    <row r="16" spans="1:32" s="48" customFormat="1" ht="16.95" customHeight="1">
      <c r="A16" s="40"/>
      <c r="B16" s="414"/>
      <c r="C16" s="40"/>
      <c r="D16" s="41">
        <v>4116</v>
      </c>
      <c r="E16" s="42" t="s">
        <v>14</v>
      </c>
      <c r="F16" s="43"/>
      <c r="G16" s="269">
        <v>250</v>
      </c>
      <c r="H16" s="44"/>
      <c r="I16" s="45">
        <v>35</v>
      </c>
      <c r="J16" s="44"/>
      <c r="K16" s="163">
        <v>250</v>
      </c>
      <c r="L16" s="343"/>
      <c r="M16" s="366"/>
      <c r="N16" s="172">
        <f t="shared" si="0"/>
        <v>0</v>
      </c>
      <c r="O16" s="183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</row>
    <row r="17" spans="1:32" s="48" customFormat="1" ht="16.95" customHeight="1">
      <c r="A17" s="40"/>
      <c r="B17" s="414"/>
      <c r="C17" s="40"/>
      <c r="D17" s="41">
        <v>4117</v>
      </c>
      <c r="E17" s="42" t="s">
        <v>76</v>
      </c>
      <c r="F17" s="43"/>
      <c r="G17" s="269">
        <v>110</v>
      </c>
      <c r="H17" s="44"/>
      <c r="I17" s="155">
        <v>1</v>
      </c>
      <c r="J17" s="44"/>
      <c r="K17" s="163">
        <v>110</v>
      </c>
      <c r="L17" s="343"/>
      <c r="M17" s="366"/>
      <c r="N17" s="172">
        <f t="shared" si="0"/>
        <v>0</v>
      </c>
      <c r="O17" s="183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</row>
    <row r="18" spans="1:32" s="48" customFormat="1" ht="16.95" customHeight="1">
      <c r="A18" s="40"/>
      <c r="B18" s="414"/>
      <c r="C18" s="40"/>
      <c r="D18" s="41">
        <v>4120</v>
      </c>
      <c r="E18" s="42" t="s">
        <v>15</v>
      </c>
      <c r="F18" s="43"/>
      <c r="G18" s="269">
        <v>1200</v>
      </c>
      <c r="H18" s="44"/>
      <c r="I18" s="45">
        <v>656</v>
      </c>
      <c r="J18" s="44"/>
      <c r="K18" s="163">
        <v>1200</v>
      </c>
      <c r="L18" s="343"/>
      <c r="M18" s="367"/>
      <c r="N18" s="172">
        <f t="shared" si="0"/>
        <v>0</v>
      </c>
      <c r="O18" s="183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</row>
    <row r="19" spans="1:32" s="48" customFormat="1" ht="16.95" customHeight="1">
      <c r="A19" s="40"/>
      <c r="B19" s="414"/>
      <c r="C19" s="40"/>
      <c r="D19" s="41">
        <v>4124</v>
      </c>
      <c r="E19" s="42" t="s">
        <v>16</v>
      </c>
      <c r="F19" s="43"/>
      <c r="G19" s="269">
        <v>1100</v>
      </c>
      <c r="H19" s="44"/>
      <c r="I19" s="45"/>
      <c r="J19" s="44"/>
      <c r="K19" s="163">
        <v>1100</v>
      </c>
      <c r="L19" s="343"/>
      <c r="M19" s="366"/>
      <c r="N19" s="172">
        <f t="shared" si="0"/>
        <v>0</v>
      </c>
      <c r="O19" s="183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</row>
    <row r="20" spans="1:32" s="48" customFormat="1" ht="16.95" customHeight="1">
      <c r="A20" s="40"/>
      <c r="B20" s="414"/>
      <c r="C20" s="40"/>
      <c r="D20" s="267">
        <v>4125</v>
      </c>
      <c r="E20" s="268" t="s">
        <v>96</v>
      </c>
      <c r="F20" s="43"/>
      <c r="G20" s="269">
        <v>1500</v>
      </c>
      <c r="H20" s="44"/>
      <c r="I20" s="155">
        <v>61</v>
      </c>
      <c r="J20" s="44"/>
      <c r="K20" s="163">
        <v>1500</v>
      </c>
      <c r="L20" s="343"/>
      <c r="M20" s="366"/>
      <c r="N20" s="172">
        <f t="shared" si="0"/>
        <v>0</v>
      </c>
      <c r="O20" s="183"/>
      <c r="P20" s="169">
        <f>66</f>
        <v>66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</row>
    <row r="21" spans="1:32" s="48" customFormat="1" ht="16.95" customHeight="1">
      <c r="A21" s="40"/>
      <c r="B21" s="414"/>
      <c r="C21" s="40"/>
      <c r="D21" s="41">
        <v>4129</v>
      </c>
      <c r="E21" s="42" t="s">
        <v>17</v>
      </c>
      <c r="F21" s="43"/>
      <c r="G21" s="269">
        <v>200</v>
      </c>
      <c r="H21" s="44"/>
      <c r="I21" s="45"/>
      <c r="J21" s="44"/>
      <c r="K21" s="163">
        <v>200</v>
      </c>
      <c r="L21" s="343"/>
      <c r="M21" s="367"/>
      <c r="N21" s="172">
        <f t="shared" si="0"/>
        <v>0</v>
      </c>
      <c r="O21" s="183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</row>
    <row r="22" spans="1:32" s="48" customFormat="1" ht="16.95" customHeight="1">
      <c r="A22" s="40"/>
      <c r="B22" s="414"/>
      <c r="C22" s="40"/>
      <c r="D22" s="41">
        <v>4130</v>
      </c>
      <c r="E22" s="42" t="s">
        <v>18</v>
      </c>
      <c r="F22" s="43"/>
      <c r="G22" s="269">
        <v>300</v>
      </c>
      <c r="H22" s="44"/>
      <c r="I22" s="45"/>
      <c r="J22" s="44"/>
      <c r="K22" s="163">
        <v>300</v>
      </c>
      <c r="L22" s="343"/>
      <c r="M22" s="367"/>
      <c r="N22" s="172">
        <f t="shared" si="0"/>
        <v>0</v>
      </c>
      <c r="O22" s="183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</row>
    <row r="23" spans="1:32" s="48" customFormat="1" ht="16.95" customHeight="1">
      <c r="A23" s="40"/>
      <c r="B23" s="414"/>
      <c r="C23" s="40"/>
      <c r="D23" s="41">
        <v>4135</v>
      </c>
      <c r="E23" s="42" t="s">
        <v>97</v>
      </c>
      <c r="F23" s="43"/>
      <c r="G23" s="269">
        <v>600</v>
      </c>
      <c r="H23" s="44"/>
      <c r="I23" s="45">
        <v>150</v>
      </c>
      <c r="J23" s="44"/>
      <c r="K23" s="163">
        <v>600</v>
      </c>
      <c r="L23" s="343"/>
      <c r="M23" s="367"/>
      <c r="N23" s="172">
        <f t="shared" si="0"/>
        <v>0</v>
      </c>
      <c r="O23" s="183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</row>
    <row r="24" spans="1:32" s="48" customFormat="1" ht="16.95" customHeight="1">
      <c r="A24" s="40"/>
      <c r="B24" s="414"/>
      <c r="C24" s="40"/>
      <c r="D24" s="41">
        <v>4137</v>
      </c>
      <c r="E24" s="42" t="s">
        <v>19</v>
      </c>
      <c r="F24" s="157"/>
      <c r="G24" s="269"/>
      <c r="H24" s="44"/>
      <c r="I24" s="158"/>
      <c r="J24" s="44"/>
      <c r="K24" s="163"/>
      <c r="L24" s="343"/>
      <c r="M24" s="367"/>
      <c r="N24" s="172">
        <f t="shared" si="0"/>
        <v>0</v>
      </c>
      <c r="O24" s="183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</row>
    <row r="25" spans="1:32" s="48" customFormat="1" ht="16.95" customHeight="1">
      <c r="A25" s="40"/>
      <c r="B25" s="414"/>
      <c r="C25" s="40"/>
      <c r="D25" s="41">
        <v>4137</v>
      </c>
      <c r="E25" s="42" t="s">
        <v>20</v>
      </c>
      <c r="F25" s="157"/>
      <c r="G25" s="269">
        <v>250</v>
      </c>
      <c r="H25" s="44"/>
      <c r="I25" s="158">
        <v>375</v>
      </c>
      <c r="J25" s="44"/>
      <c r="K25" s="337">
        <v>375</v>
      </c>
      <c r="L25" s="344" t="s">
        <v>147</v>
      </c>
      <c r="M25" s="367" t="s">
        <v>148</v>
      </c>
      <c r="N25" s="172">
        <f t="shared" si="0"/>
        <v>125</v>
      </c>
      <c r="O25" s="18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</row>
    <row r="26" spans="1:32" s="48" customFormat="1" ht="16.95" customHeight="1">
      <c r="A26" s="40"/>
      <c r="B26" s="414"/>
      <c r="C26" s="40"/>
      <c r="D26" s="41">
        <v>4137</v>
      </c>
      <c r="E26" s="42" t="s">
        <v>21</v>
      </c>
      <c r="F26" s="157"/>
      <c r="G26" s="269"/>
      <c r="H26" s="44"/>
      <c r="I26" s="158"/>
      <c r="J26" s="44"/>
      <c r="K26" s="163"/>
      <c r="L26" s="343"/>
      <c r="M26" s="366"/>
      <c r="N26" s="172">
        <f t="shared" si="0"/>
        <v>0</v>
      </c>
      <c r="O26" s="183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</row>
    <row r="27" spans="1:32" s="48" customFormat="1" ht="16.95" customHeight="1">
      <c r="A27" s="40"/>
      <c r="B27" s="414"/>
      <c r="C27" s="40"/>
      <c r="D27" s="41">
        <v>4140</v>
      </c>
      <c r="E27" s="42" t="s">
        <v>22</v>
      </c>
      <c r="F27" s="43"/>
      <c r="G27" s="269">
        <v>50</v>
      </c>
      <c r="H27" s="44"/>
      <c r="I27" s="45">
        <v>25</v>
      </c>
      <c r="J27" s="44"/>
      <c r="K27" s="163">
        <v>50</v>
      </c>
      <c r="L27" s="343"/>
      <c r="M27" s="366"/>
      <c r="N27" s="172">
        <f t="shared" si="0"/>
        <v>0</v>
      </c>
      <c r="O27" s="183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</row>
    <row r="28" spans="1:32" s="48" customFormat="1" ht="16.95" customHeight="1">
      <c r="A28" s="40"/>
      <c r="B28" s="414"/>
      <c r="C28" s="40"/>
      <c r="D28" s="41">
        <v>4141</v>
      </c>
      <c r="E28" s="42" t="s">
        <v>23</v>
      </c>
      <c r="F28" s="43"/>
      <c r="G28" s="269">
        <v>250</v>
      </c>
      <c r="H28" s="44"/>
      <c r="I28" s="45">
        <v>172</v>
      </c>
      <c r="J28" s="44"/>
      <c r="K28" s="163">
        <v>250</v>
      </c>
      <c r="L28" s="343"/>
      <c r="M28" s="366"/>
      <c r="N28" s="172">
        <f t="shared" si="0"/>
        <v>0</v>
      </c>
      <c r="O28" s="184"/>
    </row>
    <row r="29" spans="1:32" s="48" customFormat="1" ht="16.95" customHeight="1">
      <c r="A29" s="40"/>
      <c r="B29" s="414"/>
      <c r="C29" s="40"/>
      <c r="D29" s="41">
        <v>4142</v>
      </c>
      <c r="E29" s="268" t="s">
        <v>98</v>
      </c>
      <c r="F29" s="43"/>
      <c r="G29" s="264">
        <v>250</v>
      </c>
      <c r="H29" s="44"/>
      <c r="I29" s="45"/>
      <c r="J29" s="44"/>
      <c r="K29" s="163">
        <v>125</v>
      </c>
      <c r="L29" s="343"/>
      <c r="M29" s="365" t="s">
        <v>132</v>
      </c>
      <c r="N29" s="172">
        <f t="shared" si="0"/>
        <v>-125</v>
      </c>
      <c r="O29" s="184"/>
    </row>
    <row r="30" spans="1:32" s="48" customFormat="1" ht="16.95" customHeight="1">
      <c r="A30" s="40"/>
      <c r="B30" s="414"/>
      <c r="C30" s="40"/>
      <c r="D30" s="41" t="s">
        <v>24</v>
      </c>
      <c r="E30" s="42" t="s">
        <v>95</v>
      </c>
      <c r="F30" s="43"/>
      <c r="G30" s="264">
        <v>1250</v>
      </c>
      <c r="H30" s="44"/>
      <c r="I30" s="45">
        <v>1655</v>
      </c>
      <c r="J30" s="44"/>
      <c r="K30" s="163">
        <v>2150</v>
      </c>
      <c r="L30" s="343"/>
      <c r="M30" s="365" t="s">
        <v>133</v>
      </c>
      <c r="N30" s="172">
        <f t="shared" si="0"/>
        <v>900</v>
      </c>
      <c r="O30" s="184"/>
    </row>
    <row r="31" spans="1:32" s="48" customFormat="1" ht="16.95" customHeight="1">
      <c r="A31" s="40"/>
      <c r="B31" s="414"/>
      <c r="C31" s="40"/>
      <c r="D31" s="41">
        <v>4145</v>
      </c>
      <c r="E31" s="42" t="s">
        <v>26</v>
      </c>
      <c r="F31" s="43"/>
      <c r="G31" s="264">
        <v>125</v>
      </c>
      <c r="H31" s="44"/>
      <c r="I31" s="155"/>
      <c r="J31" s="44"/>
      <c r="K31" s="163">
        <v>125</v>
      </c>
      <c r="L31" s="343"/>
      <c r="M31" s="366"/>
      <c r="N31" s="172">
        <f t="shared" si="0"/>
        <v>0</v>
      </c>
      <c r="O31" s="184"/>
    </row>
    <row r="32" spans="1:32" s="48" customFormat="1" ht="16.95" customHeight="1">
      <c r="A32" s="40"/>
      <c r="B32" s="414"/>
      <c r="C32" s="40"/>
      <c r="D32" s="41">
        <v>4146</v>
      </c>
      <c r="E32" s="42" t="s">
        <v>27</v>
      </c>
      <c r="F32" s="43"/>
      <c r="G32" s="336">
        <v>750</v>
      </c>
      <c r="H32" s="44"/>
      <c r="I32" s="45">
        <v>1</v>
      </c>
      <c r="J32" s="44"/>
      <c r="K32" s="163">
        <v>625</v>
      </c>
      <c r="L32" s="343"/>
      <c r="M32" s="365" t="s">
        <v>132</v>
      </c>
      <c r="N32" s="172">
        <f>K32-G32</f>
        <v>-125</v>
      </c>
      <c r="O32" s="184"/>
    </row>
    <row r="33" spans="1:15" s="48" customFormat="1" ht="16.95" customHeight="1">
      <c r="A33" s="40"/>
      <c r="B33" s="414"/>
      <c r="C33" s="40"/>
      <c r="D33" s="49"/>
      <c r="E33" s="50"/>
      <c r="F33" s="43"/>
      <c r="G33" s="156">
        <f>SUM(G14:G32)</f>
        <v>10735</v>
      </c>
      <c r="H33" s="52"/>
      <c r="I33" s="53">
        <f>SUM(I14:I32)</f>
        <v>4424</v>
      </c>
      <c r="J33" s="44"/>
      <c r="K33" s="53">
        <f>SUM(K14:K32)</f>
        <v>10860</v>
      </c>
      <c r="L33" s="344"/>
      <c r="M33" s="368"/>
      <c r="N33" s="51">
        <f>SUM(N14:N32)</f>
        <v>125</v>
      </c>
      <c r="O33" s="184"/>
    </row>
    <row r="34" spans="1:15" s="27" customFormat="1" ht="16.95" customHeight="1">
      <c r="A34" s="18"/>
      <c r="B34" s="212"/>
      <c r="C34" s="18"/>
      <c r="D34" s="272"/>
      <c r="E34" s="273" t="s">
        <v>28</v>
      </c>
      <c r="F34" s="60"/>
      <c r="G34" s="154"/>
      <c r="H34" s="39"/>
      <c r="I34" s="39"/>
      <c r="J34" s="39"/>
      <c r="K34" s="39"/>
      <c r="L34" s="341"/>
      <c r="M34" s="369"/>
      <c r="N34" s="154"/>
      <c r="O34" s="185"/>
    </row>
    <row r="35" spans="1:15" s="48" customFormat="1" ht="16.95" customHeight="1">
      <c r="A35" s="40"/>
      <c r="B35" s="414"/>
      <c r="C35" s="40"/>
      <c r="D35" s="267">
        <v>4201</v>
      </c>
      <c r="E35" s="274" t="s">
        <v>29</v>
      </c>
      <c r="F35" s="43"/>
      <c r="G35" s="269">
        <v>0</v>
      </c>
      <c r="H35" s="44"/>
      <c r="I35" s="45"/>
      <c r="J35" s="44"/>
      <c r="K35" s="163">
        <v>0</v>
      </c>
      <c r="L35" s="342"/>
      <c r="M35" s="366"/>
      <c r="N35" s="172">
        <f t="shared" ref="N35:N51" si="1">K35-G35</f>
        <v>0</v>
      </c>
      <c r="O35" s="184"/>
    </row>
    <row r="36" spans="1:15" s="48" customFormat="1" ht="16.95" customHeight="1">
      <c r="A36" s="40"/>
      <c r="B36" s="414"/>
      <c r="C36" s="40"/>
      <c r="D36" s="267">
        <v>4202</v>
      </c>
      <c r="E36" s="268" t="s">
        <v>30</v>
      </c>
      <c r="F36" s="43"/>
      <c r="G36" s="269">
        <v>1500</v>
      </c>
      <c r="H36" s="44"/>
      <c r="I36" s="45">
        <v>1500</v>
      </c>
      <c r="J36" s="44"/>
      <c r="K36" s="163">
        <v>1500</v>
      </c>
      <c r="L36" s="342"/>
      <c r="M36" s="366"/>
      <c r="N36" s="172">
        <f t="shared" si="1"/>
        <v>0</v>
      </c>
      <c r="O36" s="184"/>
    </row>
    <row r="37" spans="1:15" s="48" customFormat="1" ht="16.95" customHeight="1">
      <c r="A37" s="40"/>
      <c r="B37" s="414"/>
      <c r="C37" s="40"/>
      <c r="D37" s="267">
        <v>4207</v>
      </c>
      <c r="E37" s="268" t="s">
        <v>35</v>
      </c>
      <c r="F37" s="61"/>
      <c r="G37" s="269">
        <v>350</v>
      </c>
      <c r="H37" s="44"/>
      <c r="I37" s="45">
        <v>350</v>
      </c>
      <c r="J37" s="44"/>
      <c r="K37" s="163">
        <v>350</v>
      </c>
      <c r="L37" s="342"/>
      <c r="M37" s="366"/>
      <c r="N37" s="172">
        <f t="shared" si="1"/>
        <v>0</v>
      </c>
      <c r="O37" s="184"/>
    </row>
    <row r="38" spans="1:15" s="48" customFormat="1" ht="16.95" customHeight="1">
      <c r="A38" s="40"/>
      <c r="B38" s="414"/>
      <c r="C38" s="40"/>
      <c r="D38" s="267" t="s">
        <v>33</v>
      </c>
      <c r="E38" s="268" t="s">
        <v>99</v>
      </c>
      <c r="F38" s="61"/>
      <c r="G38" s="269">
        <v>0</v>
      </c>
      <c r="H38" s="44"/>
      <c r="I38" s="45"/>
      <c r="J38" s="44"/>
      <c r="K38" s="163">
        <v>0</v>
      </c>
      <c r="L38" s="342"/>
      <c r="M38" s="366"/>
      <c r="N38" s="172">
        <f t="shared" si="1"/>
        <v>0</v>
      </c>
      <c r="O38" s="184"/>
    </row>
    <row r="39" spans="1:15" s="48" customFormat="1" ht="16.95" customHeight="1">
      <c r="A39" s="40"/>
      <c r="B39" s="414"/>
      <c r="C39" s="40"/>
      <c r="D39" s="275"/>
      <c r="E39" s="268"/>
      <c r="F39" s="61"/>
      <c r="G39" s="276">
        <f>SUM(G35:G38)</f>
        <v>1850</v>
      </c>
      <c r="H39" s="44"/>
      <c r="I39" s="276">
        <f>SUM(I35:I38)</f>
        <v>1850</v>
      </c>
      <c r="J39" s="44"/>
      <c r="K39" s="276">
        <f>SUM(K35:K38)</f>
        <v>1850</v>
      </c>
      <c r="L39" s="342"/>
      <c r="M39" s="366"/>
      <c r="N39" s="276">
        <f>SUM(N35:N38)</f>
        <v>0</v>
      </c>
      <c r="O39" s="184"/>
    </row>
    <row r="40" spans="1:15" s="48" customFormat="1" ht="16.95" customHeight="1">
      <c r="A40" s="40"/>
      <c r="B40" s="414"/>
      <c r="C40" s="40"/>
      <c r="D40" s="267"/>
      <c r="E40" s="273" t="s">
        <v>41</v>
      </c>
      <c r="F40" s="61"/>
      <c r="G40" s="155"/>
      <c r="H40" s="44"/>
      <c r="I40" s="45"/>
      <c r="J40" s="44"/>
      <c r="K40" s="155"/>
      <c r="L40" s="342"/>
      <c r="M40" s="366"/>
      <c r="N40" s="45"/>
      <c r="O40" s="184"/>
    </row>
    <row r="41" spans="1:15" s="48" customFormat="1" ht="16.95" customHeight="1">
      <c r="A41" s="40"/>
      <c r="B41" s="414"/>
      <c r="C41" s="40"/>
      <c r="D41" s="267">
        <v>4203</v>
      </c>
      <c r="E41" s="268" t="s">
        <v>31</v>
      </c>
      <c r="F41" s="43"/>
      <c r="G41" s="269">
        <v>650</v>
      </c>
      <c r="H41" s="44"/>
      <c r="I41" s="45">
        <v>650</v>
      </c>
      <c r="J41" s="44"/>
      <c r="K41" s="163">
        <v>650</v>
      </c>
      <c r="L41" s="342"/>
      <c r="M41" s="366"/>
      <c r="N41" s="172">
        <f t="shared" si="1"/>
        <v>0</v>
      </c>
      <c r="O41" s="184"/>
    </row>
    <row r="42" spans="1:15" s="48" customFormat="1" ht="16.95" customHeight="1">
      <c r="A42" s="40"/>
      <c r="B42" s="414"/>
      <c r="C42" s="40"/>
      <c r="D42" s="267">
        <v>4204</v>
      </c>
      <c r="E42" s="268" t="s">
        <v>32</v>
      </c>
      <c r="F42" s="43"/>
      <c r="G42" s="269">
        <v>650</v>
      </c>
      <c r="H42" s="44"/>
      <c r="I42" s="45">
        <v>450</v>
      </c>
      <c r="J42" s="44"/>
      <c r="K42" s="163">
        <v>650</v>
      </c>
      <c r="L42" s="342"/>
      <c r="M42" s="366"/>
      <c r="N42" s="172">
        <f t="shared" si="1"/>
        <v>0</v>
      </c>
      <c r="O42" s="184"/>
    </row>
    <row r="43" spans="1:15" s="65" customFormat="1" ht="16.95" customHeight="1">
      <c r="A43" s="62"/>
      <c r="B43" s="415"/>
      <c r="C43" s="62"/>
      <c r="D43" s="267" t="s">
        <v>33</v>
      </c>
      <c r="E43" s="268" t="s">
        <v>34</v>
      </c>
      <c r="F43" s="43"/>
      <c r="G43" s="269">
        <v>200</v>
      </c>
      <c r="H43" s="44"/>
      <c r="I43" s="45"/>
      <c r="J43" s="44"/>
      <c r="K43" s="163">
        <v>200</v>
      </c>
      <c r="L43" s="345"/>
      <c r="M43" s="370"/>
      <c r="N43" s="172">
        <f t="shared" si="1"/>
        <v>0</v>
      </c>
      <c r="O43" s="186"/>
    </row>
    <row r="44" spans="1:15" s="48" customFormat="1" ht="16.95" customHeight="1">
      <c r="A44" s="40"/>
      <c r="B44" s="414"/>
      <c r="C44" s="40"/>
      <c r="D44" s="267">
        <v>4210</v>
      </c>
      <c r="E44" s="268" t="s">
        <v>36</v>
      </c>
      <c r="F44" s="43"/>
      <c r="G44" s="269">
        <v>1500</v>
      </c>
      <c r="H44" s="44"/>
      <c r="I44" s="45">
        <v>1500</v>
      </c>
      <c r="J44" s="44"/>
      <c r="K44" s="163">
        <v>1500</v>
      </c>
      <c r="L44" s="342"/>
      <c r="M44" s="366"/>
      <c r="N44" s="172">
        <f t="shared" si="1"/>
        <v>0</v>
      </c>
      <c r="O44" s="184"/>
    </row>
    <row r="45" spans="1:15" s="48" customFormat="1" ht="16.95" customHeight="1">
      <c r="A45" s="40"/>
      <c r="B45" s="414"/>
      <c r="C45" s="40"/>
      <c r="D45" s="267">
        <v>4212</v>
      </c>
      <c r="E45" s="268" t="s">
        <v>37</v>
      </c>
      <c r="F45" s="43"/>
      <c r="G45" s="269">
        <v>200</v>
      </c>
      <c r="H45" s="44"/>
      <c r="I45" s="45"/>
      <c r="J45" s="44"/>
      <c r="K45" s="163">
        <v>200</v>
      </c>
      <c r="L45" s="342"/>
      <c r="M45" s="366"/>
      <c r="N45" s="172">
        <f t="shared" si="1"/>
        <v>0</v>
      </c>
      <c r="O45" s="184"/>
    </row>
    <row r="46" spans="1:15" s="48" customFormat="1" ht="16.95" customHeight="1">
      <c r="A46" s="40"/>
      <c r="B46" s="414"/>
      <c r="C46" s="40"/>
      <c r="D46" s="267">
        <v>4215</v>
      </c>
      <c r="E46" s="268" t="s">
        <v>38</v>
      </c>
      <c r="F46" s="43"/>
      <c r="G46" s="269">
        <v>2000</v>
      </c>
      <c r="H46" s="44"/>
      <c r="I46" s="45">
        <v>2000</v>
      </c>
      <c r="J46" s="44"/>
      <c r="K46" s="163">
        <v>2000</v>
      </c>
      <c r="L46" s="342"/>
      <c r="M46" s="366"/>
      <c r="N46" s="172">
        <f t="shared" si="1"/>
        <v>0</v>
      </c>
      <c r="O46" s="184"/>
    </row>
    <row r="47" spans="1:15" s="48" customFormat="1" ht="16.95" customHeight="1">
      <c r="A47" s="40"/>
      <c r="B47" s="414"/>
      <c r="C47" s="40"/>
      <c r="D47" s="267">
        <v>4206</v>
      </c>
      <c r="E47" s="268" t="s">
        <v>39</v>
      </c>
      <c r="F47" s="43"/>
      <c r="G47" s="269">
        <v>500</v>
      </c>
      <c r="H47" s="44"/>
      <c r="I47" s="155">
        <v>1220</v>
      </c>
      <c r="J47" s="44"/>
      <c r="K47" s="163">
        <v>1220</v>
      </c>
      <c r="L47" s="342"/>
      <c r="M47" s="371" t="s">
        <v>136</v>
      </c>
      <c r="N47" s="172">
        <f t="shared" si="1"/>
        <v>720</v>
      </c>
      <c r="O47" s="184"/>
    </row>
    <row r="48" spans="1:15" s="48" customFormat="1" ht="16.95" customHeight="1">
      <c r="A48" s="40"/>
      <c r="B48" s="414"/>
      <c r="C48" s="40"/>
      <c r="D48" s="275">
        <v>4211</v>
      </c>
      <c r="E48" s="268" t="s">
        <v>100</v>
      </c>
      <c r="F48" s="43"/>
      <c r="G48" s="269">
        <v>200</v>
      </c>
      <c r="H48" s="44"/>
      <c r="I48" s="45">
        <v>200</v>
      </c>
      <c r="J48" s="44"/>
      <c r="K48" s="163">
        <v>200</v>
      </c>
      <c r="L48" s="342"/>
      <c r="M48" s="366"/>
      <c r="N48" s="172">
        <f t="shared" si="1"/>
        <v>0</v>
      </c>
      <c r="O48" s="184"/>
    </row>
    <row r="49" spans="1:15" s="48" customFormat="1" ht="16.95" customHeight="1">
      <c r="A49" s="40"/>
      <c r="B49" s="414"/>
      <c r="C49" s="40"/>
      <c r="D49" s="275">
        <v>4216</v>
      </c>
      <c r="E49" s="268" t="s">
        <v>40</v>
      </c>
      <c r="F49" s="43"/>
      <c r="G49" s="269">
        <v>50</v>
      </c>
      <c r="H49" s="44"/>
      <c r="I49" s="45"/>
      <c r="J49" s="44"/>
      <c r="K49" s="163">
        <v>50</v>
      </c>
      <c r="L49" s="342"/>
      <c r="M49" s="372"/>
      <c r="N49" s="172">
        <f t="shared" si="1"/>
        <v>0</v>
      </c>
      <c r="O49" s="184"/>
    </row>
    <row r="50" spans="1:15" s="48" customFormat="1" ht="16.95" customHeight="1">
      <c r="A50" s="40"/>
      <c r="B50" s="414"/>
      <c r="C50" s="40"/>
      <c r="D50" s="267">
        <v>4401</v>
      </c>
      <c r="E50" s="268" t="s">
        <v>42</v>
      </c>
      <c r="F50" s="43"/>
      <c r="G50" s="269">
        <v>50</v>
      </c>
      <c r="H50" s="44"/>
      <c r="I50" s="45"/>
      <c r="J50" s="44"/>
      <c r="K50" s="163">
        <v>50</v>
      </c>
      <c r="L50" s="342"/>
      <c r="M50" s="372"/>
      <c r="N50" s="172">
        <f t="shared" si="1"/>
        <v>0</v>
      </c>
      <c r="O50" s="184"/>
    </row>
    <row r="51" spans="1:15" s="48" customFormat="1" ht="16.95" customHeight="1">
      <c r="A51" s="40"/>
      <c r="B51" s="414"/>
      <c r="C51" s="40"/>
      <c r="D51" s="275">
        <v>4405</v>
      </c>
      <c r="E51" s="268" t="s">
        <v>43</v>
      </c>
      <c r="F51" s="43"/>
      <c r="G51" s="269">
        <v>1000</v>
      </c>
      <c r="H51" s="44"/>
      <c r="I51" s="155">
        <v>1000</v>
      </c>
      <c r="J51" s="44"/>
      <c r="K51" s="163">
        <v>1000</v>
      </c>
      <c r="L51" s="342"/>
      <c r="M51" s="372" t="s">
        <v>127</v>
      </c>
      <c r="N51" s="172">
        <f t="shared" si="1"/>
        <v>0</v>
      </c>
      <c r="O51" s="184"/>
    </row>
    <row r="52" spans="1:15" s="48" customFormat="1" ht="16.95" customHeight="1">
      <c r="A52" s="40"/>
      <c r="B52" s="414"/>
      <c r="C52" s="40"/>
      <c r="D52" s="49"/>
      <c r="F52" s="43"/>
      <c r="G52" s="276">
        <f>SUM(G41:G51)</f>
        <v>7000</v>
      </c>
      <c r="H52" s="52"/>
      <c r="I52" s="53">
        <f>SUM(I41:I51)</f>
        <v>7020</v>
      </c>
      <c r="J52" s="44"/>
      <c r="K52" s="53">
        <f>SUM(K41:K51)</f>
        <v>7720</v>
      </c>
      <c r="L52" s="342"/>
      <c r="M52" s="373"/>
      <c r="N52" s="51">
        <f>SUM(N35:N48)</f>
        <v>720</v>
      </c>
      <c r="O52" s="184"/>
    </row>
    <row r="53" spans="1:15" s="48" customFormat="1" ht="16.95" customHeight="1">
      <c r="A53" s="40"/>
      <c r="B53" s="414"/>
      <c r="C53" s="40"/>
      <c r="D53" s="41">
        <v>4608</v>
      </c>
      <c r="E53" s="59" t="s">
        <v>44</v>
      </c>
      <c r="F53" s="43"/>
      <c r="G53" s="155"/>
      <c r="H53" s="44"/>
      <c r="I53" s="45"/>
      <c r="J53" s="44"/>
      <c r="K53" s="45"/>
      <c r="L53" s="341"/>
      <c r="M53" s="366"/>
      <c r="N53" s="154"/>
      <c r="O53" s="184"/>
    </row>
    <row r="54" spans="1:15" s="48" customFormat="1" ht="16.95" customHeight="1">
      <c r="A54" s="40"/>
      <c r="B54" s="414"/>
      <c r="C54" s="40"/>
      <c r="D54" s="49" t="s">
        <v>33</v>
      </c>
      <c r="E54" s="42" t="s">
        <v>45</v>
      </c>
      <c r="F54" s="43"/>
      <c r="G54" s="269">
        <v>75</v>
      </c>
      <c r="H54" s="44"/>
      <c r="I54" s="44"/>
      <c r="J54" s="44"/>
      <c r="K54" s="164">
        <v>75</v>
      </c>
      <c r="L54" s="341"/>
      <c r="M54" s="372"/>
      <c r="N54" s="172">
        <f t="shared" ref="N54:N55" si="2">K54-G54</f>
        <v>0</v>
      </c>
      <c r="O54" s="184"/>
    </row>
    <row r="55" spans="1:15" s="48" customFormat="1" ht="16.95" customHeight="1">
      <c r="A55" s="40"/>
      <c r="B55" s="414"/>
      <c r="C55" s="40"/>
      <c r="D55" s="49"/>
      <c r="E55" s="50" t="s">
        <v>78</v>
      </c>
      <c r="F55" s="43"/>
      <c r="G55" s="269">
        <v>1250</v>
      </c>
      <c r="H55" s="44"/>
      <c r="I55" s="44">
        <v>1006</v>
      </c>
      <c r="J55" s="44"/>
      <c r="K55" s="164">
        <v>1250</v>
      </c>
      <c r="L55" s="343"/>
      <c r="M55" s="366" t="s">
        <v>161</v>
      </c>
      <c r="N55" s="172">
        <f t="shared" si="2"/>
        <v>0</v>
      </c>
      <c r="O55" s="184"/>
    </row>
    <row r="56" spans="1:15" s="48" customFormat="1" ht="16.95" customHeight="1">
      <c r="A56" s="40"/>
      <c r="B56" s="414"/>
      <c r="C56" s="40"/>
      <c r="D56" s="49"/>
      <c r="E56" s="50"/>
      <c r="F56" s="43"/>
      <c r="G56" s="156">
        <f>SUM(G53:G55)</f>
        <v>1325</v>
      </c>
      <c r="H56" s="52"/>
      <c r="I56" s="53">
        <f>SUM(I53:I55)</f>
        <v>1006</v>
      </c>
      <c r="J56" s="44"/>
      <c r="K56" s="53">
        <f>SUM(K53:K55)</f>
        <v>1325</v>
      </c>
      <c r="L56" s="343"/>
      <c r="M56" s="372"/>
      <c r="N56" s="156">
        <f>SUM(N54:N55)</f>
        <v>0</v>
      </c>
      <c r="O56" s="184"/>
    </row>
    <row r="57" spans="1:15" s="246" customFormat="1" ht="18.75" customHeight="1">
      <c r="A57" s="242"/>
      <c r="B57" s="301"/>
      <c r="C57" s="242"/>
      <c r="D57" s="243"/>
      <c r="E57" s="255" t="s">
        <v>46</v>
      </c>
      <c r="F57" s="256"/>
      <c r="G57" s="277">
        <f>G56+G52+G39+G33+G12</f>
        <v>59410</v>
      </c>
      <c r="H57" s="258"/>
      <c r="I57" s="277">
        <f>I56+I52+I39+I33+I12</f>
        <v>37278</v>
      </c>
      <c r="J57" s="277"/>
      <c r="K57" s="277">
        <f>K56+K52+K39+K33+K12</f>
        <v>59755</v>
      </c>
      <c r="L57" s="346"/>
      <c r="M57" s="382" t="s">
        <v>47</v>
      </c>
      <c r="N57" s="257">
        <f>N56+N52+N39+N33+N12</f>
        <v>345</v>
      </c>
      <c r="O57" s="245"/>
    </row>
    <row r="58" spans="1:15" s="48" customFormat="1" ht="9" customHeight="1" thickBot="1">
      <c r="A58" s="40"/>
      <c r="B58" s="414"/>
      <c r="C58" s="40"/>
      <c r="D58" s="49"/>
      <c r="E58" s="252"/>
      <c r="F58" s="251"/>
      <c r="G58" s="253"/>
      <c r="H58" s="254"/>
      <c r="I58" s="254"/>
      <c r="J58" s="254"/>
      <c r="K58" s="254"/>
      <c r="L58" s="347"/>
      <c r="M58" s="382"/>
      <c r="N58" s="192"/>
      <c r="O58" s="187"/>
    </row>
    <row r="59" spans="1:15" s="2" customFormat="1" ht="7.95" customHeight="1" thickTop="1">
      <c r="A59" s="7"/>
      <c r="B59" s="413"/>
      <c r="C59" s="5"/>
      <c r="D59" s="72"/>
      <c r="E59" s="247"/>
      <c r="F59" s="73"/>
      <c r="G59" s="248"/>
      <c r="H59" s="75"/>
      <c r="I59" s="75"/>
      <c r="J59" s="75"/>
      <c r="K59" s="75"/>
      <c r="L59" s="348"/>
      <c r="M59" s="383"/>
      <c r="N59" s="74"/>
      <c r="O59" s="6"/>
    </row>
    <row r="60" spans="1:15" s="2" customFormat="1" ht="7.95" customHeight="1" thickBot="1">
      <c r="A60" s="7"/>
      <c r="B60" s="413"/>
      <c r="C60" s="77"/>
      <c r="D60" s="78"/>
      <c r="E60" s="79"/>
      <c r="F60" s="79"/>
      <c r="G60" s="249"/>
      <c r="H60" s="81"/>
      <c r="I60" s="81"/>
      <c r="J60" s="81"/>
      <c r="K60" s="81"/>
      <c r="L60" s="349"/>
      <c r="M60" s="384"/>
      <c r="N60" s="80"/>
      <c r="O60" s="6"/>
    </row>
    <row r="61" spans="1:15" s="2" customFormat="1" ht="15" customHeight="1" thickTop="1">
      <c r="A61" s="7"/>
      <c r="B61" s="419"/>
      <c r="C61" s="83"/>
      <c r="D61" s="84"/>
      <c r="E61" s="85"/>
      <c r="F61" s="86"/>
      <c r="G61" s="250"/>
      <c r="H61" s="87"/>
      <c r="I61" s="87"/>
      <c r="J61" s="87"/>
      <c r="K61" s="87"/>
      <c r="L61" s="350"/>
      <c r="M61" s="383"/>
      <c r="N61" s="152"/>
      <c r="O61" s="178"/>
    </row>
    <row r="62" spans="1:15" s="48" customFormat="1" ht="16.05" customHeight="1">
      <c r="A62" s="40"/>
      <c r="B62" s="414"/>
      <c r="C62" s="40"/>
      <c r="D62" s="49"/>
      <c r="E62" s="207" t="s">
        <v>48</v>
      </c>
      <c r="F62" s="43"/>
      <c r="G62" s="277">
        <f>G57</f>
        <v>59410</v>
      </c>
      <c r="H62" s="258"/>
      <c r="I62" s="277">
        <f>I57</f>
        <v>37278</v>
      </c>
      <c r="J62" s="277"/>
      <c r="K62" s="277">
        <f>K57</f>
        <v>59755</v>
      </c>
      <c r="L62" s="347"/>
      <c r="M62" s="378" t="s">
        <v>8</v>
      </c>
      <c r="N62" s="259">
        <f>N57</f>
        <v>345</v>
      </c>
      <c r="O62" s="184"/>
    </row>
    <row r="63" spans="1:15" s="27" customFormat="1" ht="16.95" customHeight="1">
      <c r="A63" s="18"/>
      <c r="B63" s="212"/>
      <c r="C63" s="18"/>
      <c r="D63" s="29"/>
      <c r="E63" s="59" t="s">
        <v>49</v>
      </c>
      <c r="F63" s="60"/>
      <c r="G63" s="154"/>
      <c r="H63" s="39"/>
      <c r="I63" s="39"/>
      <c r="J63" s="39"/>
      <c r="K63" s="39"/>
      <c r="L63" s="344"/>
      <c r="M63" s="369"/>
      <c r="N63" s="154"/>
      <c r="O63" s="185"/>
    </row>
    <row r="64" spans="1:15" s="48" customFormat="1" ht="16.95" customHeight="1">
      <c r="A64" s="40"/>
      <c r="B64" s="414"/>
      <c r="C64" s="40"/>
      <c r="D64" s="41">
        <v>4301</v>
      </c>
      <c r="E64" s="42" t="s">
        <v>50</v>
      </c>
      <c r="F64" s="43"/>
      <c r="G64" s="269">
        <v>3250</v>
      </c>
      <c r="H64" s="44"/>
      <c r="I64" s="45">
        <v>2359</v>
      </c>
      <c r="J64" s="44"/>
      <c r="K64" s="163">
        <v>3250</v>
      </c>
      <c r="L64" s="341"/>
      <c r="M64" s="385"/>
      <c r="N64" s="172">
        <f t="shared" ref="N64:N75" si="3">K64-G64</f>
        <v>0</v>
      </c>
      <c r="O64" s="184"/>
    </row>
    <row r="65" spans="1:15" s="48" customFormat="1" ht="16.95" customHeight="1">
      <c r="A65" s="40"/>
      <c r="B65" s="414"/>
      <c r="C65" s="40"/>
      <c r="D65" s="41">
        <v>4302</v>
      </c>
      <c r="E65" s="42" t="s">
        <v>51</v>
      </c>
      <c r="F65" s="43"/>
      <c r="G65" s="269">
        <v>160</v>
      </c>
      <c r="H65" s="44"/>
      <c r="I65" s="45"/>
      <c r="J65" s="44"/>
      <c r="K65" s="163">
        <v>160</v>
      </c>
      <c r="L65" s="343"/>
      <c r="M65" s="367"/>
      <c r="N65" s="172">
        <f t="shared" si="3"/>
        <v>0</v>
      </c>
      <c r="O65" s="184"/>
    </row>
    <row r="66" spans="1:15" s="48" customFormat="1" ht="16.95" customHeight="1">
      <c r="A66" s="40"/>
      <c r="B66" s="414"/>
      <c r="C66" s="40"/>
      <c r="D66" s="41">
        <v>4303</v>
      </c>
      <c r="E66" s="42" t="s">
        <v>52</v>
      </c>
      <c r="F66" s="43"/>
      <c r="G66" s="269">
        <v>385</v>
      </c>
      <c r="H66" s="44"/>
      <c r="I66" s="45">
        <v>350</v>
      </c>
      <c r="J66" s="44"/>
      <c r="K66" s="163">
        <v>385</v>
      </c>
      <c r="L66" s="343"/>
      <c r="M66" s="366"/>
      <c r="N66" s="172">
        <f t="shared" si="3"/>
        <v>0</v>
      </c>
      <c r="O66" s="184"/>
    </row>
    <row r="67" spans="1:15" s="48" customFormat="1" ht="16.95" customHeight="1">
      <c r="A67" s="40"/>
      <c r="B67" s="414"/>
      <c r="C67" s="40"/>
      <c r="D67" s="41">
        <v>4304</v>
      </c>
      <c r="E67" s="42" t="s">
        <v>53</v>
      </c>
      <c r="F67" s="43"/>
      <c r="G67" s="269">
        <v>750</v>
      </c>
      <c r="H67" s="44"/>
      <c r="I67" s="45">
        <v>1000</v>
      </c>
      <c r="J67" s="44"/>
      <c r="K67" s="163">
        <v>1000</v>
      </c>
      <c r="L67" s="343"/>
      <c r="M67" s="371" t="s">
        <v>137</v>
      </c>
      <c r="N67" s="172">
        <f t="shared" si="3"/>
        <v>250</v>
      </c>
      <c r="O67" s="184"/>
    </row>
    <row r="68" spans="1:15" s="48" customFormat="1" ht="16.95" customHeight="1">
      <c r="A68" s="40"/>
      <c r="B68" s="414"/>
      <c r="C68" s="40"/>
      <c r="D68" s="41">
        <v>4305</v>
      </c>
      <c r="E68" s="42" t="s">
        <v>54</v>
      </c>
      <c r="F68" s="43"/>
      <c r="G68" s="270">
        <v>85</v>
      </c>
      <c r="H68" s="44"/>
      <c r="I68" s="44">
        <v>76</v>
      </c>
      <c r="J68" s="44"/>
      <c r="K68" s="164">
        <v>85</v>
      </c>
      <c r="L68" s="343"/>
      <c r="M68" s="386"/>
      <c r="N68" s="173">
        <f t="shared" si="3"/>
        <v>0</v>
      </c>
      <c r="O68" s="184"/>
    </row>
    <row r="69" spans="1:15" s="48" customFormat="1" ht="16.95" customHeight="1">
      <c r="A69" s="40"/>
      <c r="B69" s="414"/>
      <c r="C69" s="40"/>
      <c r="D69" s="267" t="s">
        <v>33</v>
      </c>
      <c r="E69" s="274" t="s">
        <v>101</v>
      </c>
      <c r="F69" s="43"/>
      <c r="G69" s="269">
        <v>4500</v>
      </c>
      <c r="H69" s="44"/>
      <c r="I69" s="159">
        <v>100</v>
      </c>
      <c r="J69" s="44"/>
      <c r="K69" s="164">
        <v>4500</v>
      </c>
      <c r="L69" s="343"/>
      <c r="M69" s="366"/>
      <c r="N69" s="173">
        <f t="shared" si="3"/>
        <v>0</v>
      </c>
      <c r="O69" s="184"/>
    </row>
    <row r="70" spans="1:15" s="48" customFormat="1" ht="16.05" customHeight="1">
      <c r="A70" s="40"/>
      <c r="B70" s="414"/>
      <c r="C70" s="40"/>
      <c r="D70" s="41">
        <v>4307</v>
      </c>
      <c r="E70" s="42" t="s">
        <v>55</v>
      </c>
      <c r="F70" s="43"/>
      <c r="G70" s="269">
        <v>500</v>
      </c>
      <c r="H70" s="44"/>
      <c r="I70" s="45"/>
      <c r="J70" s="44"/>
      <c r="K70" s="163">
        <v>500</v>
      </c>
      <c r="L70" s="343"/>
      <c r="M70" s="366"/>
      <c r="N70" s="172">
        <f t="shared" si="3"/>
        <v>0</v>
      </c>
      <c r="O70" s="184"/>
    </row>
    <row r="71" spans="1:15" s="48" customFormat="1" ht="16.95" customHeight="1">
      <c r="A71" s="40"/>
      <c r="B71" s="414"/>
      <c r="C71" s="40"/>
      <c r="D71" s="41">
        <v>4308</v>
      </c>
      <c r="E71" s="42" t="s">
        <v>56</v>
      </c>
      <c r="F71" s="43"/>
      <c r="G71" s="269">
        <v>3500</v>
      </c>
      <c r="H71" s="44"/>
      <c r="I71" s="45">
        <v>2350</v>
      </c>
      <c r="J71" s="44"/>
      <c r="K71" s="163">
        <v>3500</v>
      </c>
      <c r="L71" s="343"/>
      <c r="M71" s="366"/>
      <c r="N71" s="172">
        <f t="shared" si="3"/>
        <v>0</v>
      </c>
      <c r="O71" s="184"/>
    </row>
    <row r="72" spans="1:15" s="48" customFormat="1" ht="16.95" customHeight="1">
      <c r="A72" s="40"/>
      <c r="B72" s="414"/>
      <c r="C72" s="40"/>
      <c r="D72" s="41">
        <v>4309</v>
      </c>
      <c r="E72" s="42" t="s">
        <v>77</v>
      </c>
      <c r="F72" s="43"/>
      <c r="G72" s="269">
        <v>300</v>
      </c>
      <c r="H72" s="44"/>
      <c r="I72" s="45"/>
      <c r="J72" s="44"/>
      <c r="K72" s="337">
        <v>2800</v>
      </c>
      <c r="L72" s="351" t="s">
        <v>147</v>
      </c>
      <c r="M72" s="367" t="s">
        <v>158</v>
      </c>
      <c r="N72" s="172">
        <f t="shared" si="3"/>
        <v>2500</v>
      </c>
      <c r="O72" s="184"/>
    </row>
    <row r="73" spans="1:15" s="48" customFormat="1" ht="16.95" customHeight="1">
      <c r="A73" s="40"/>
      <c r="B73" s="414"/>
      <c r="C73" s="40"/>
      <c r="D73" s="41">
        <v>4310</v>
      </c>
      <c r="E73" s="42" t="s">
        <v>57</v>
      </c>
      <c r="F73" s="43"/>
      <c r="G73" s="269">
        <v>250</v>
      </c>
      <c r="H73" s="44"/>
      <c r="I73" s="45">
        <v>88</v>
      </c>
      <c r="J73" s="44"/>
      <c r="K73" s="163">
        <v>250</v>
      </c>
      <c r="L73" s="343"/>
      <c r="M73" s="367"/>
      <c r="N73" s="172">
        <f t="shared" si="3"/>
        <v>0</v>
      </c>
      <c r="O73" s="184"/>
    </row>
    <row r="74" spans="1:15" s="48" customFormat="1" ht="16.95" customHeight="1">
      <c r="A74" s="40"/>
      <c r="B74" s="414"/>
      <c r="C74" s="40"/>
      <c r="D74" s="41">
        <v>4312</v>
      </c>
      <c r="E74" s="42" t="s">
        <v>102</v>
      </c>
      <c r="F74" s="43"/>
      <c r="G74" s="270">
        <v>1000</v>
      </c>
      <c r="H74" s="44"/>
      <c r="I74" s="155"/>
      <c r="J74" s="44"/>
      <c r="K74" s="163">
        <v>1000</v>
      </c>
      <c r="L74" s="351"/>
      <c r="M74" s="371"/>
      <c r="N74" s="172">
        <f t="shared" si="3"/>
        <v>0</v>
      </c>
      <c r="O74" s="184"/>
    </row>
    <row r="75" spans="1:15" s="48" customFormat="1" ht="16.95" customHeight="1">
      <c r="A75" s="40"/>
      <c r="B75" s="414"/>
      <c r="C75" s="40"/>
      <c r="D75" s="275">
        <v>4123</v>
      </c>
      <c r="E75" s="278" t="s">
        <v>104</v>
      </c>
      <c r="F75" s="43"/>
      <c r="G75" s="270">
        <v>650</v>
      </c>
      <c r="H75" s="44"/>
      <c r="I75" s="45">
        <v>136</v>
      </c>
      <c r="J75" s="44"/>
      <c r="K75" s="337">
        <v>1250</v>
      </c>
      <c r="L75" s="351" t="s">
        <v>147</v>
      </c>
      <c r="M75" s="367" t="s">
        <v>159</v>
      </c>
      <c r="N75" s="176">
        <f t="shared" si="3"/>
        <v>600</v>
      </c>
      <c r="O75" s="184"/>
    </row>
    <row r="76" spans="1:15" s="48" customFormat="1" ht="16.95" customHeight="1">
      <c r="A76" s="40"/>
      <c r="B76" s="414"/>
      <c r="C76" s="40"/>
      <c r="D76" s="89"/>
      <c r="E76" s="90"/>
      <c r="F76" s="43"/>
      <c r="G76" s="156">
        <f>SUM(G64:G75)</f>
        <v>15330</v>
      </c>
      <c r="H76" s="52"/>
      <c r="I76" s="53">
        <f>SUM(I64:I75)</f>
        <v>6459</v>
      </c>
      <c r="J76" s="44"/>
      <c r="K76" s="53">
        <f>SUM(K64:K75)</f>
        <v>18680</v>
      </c>
      <c r="L76" s="343"/>
      <c r="M76" s="372"/>
      <c r="N76" s="53">
        <f>SUM(N64:N75)</f>
        <v>3350</v>
      </c>
      <c r="O76" s="184"/>
    </row>
    <row r="77" spans="1:15" s="48" customFormat="1" ht="16.95" customHeight="1">
      <c r="A77" s="40"/>
      <c r="B77" s="414"/>
      <c r="C77" s="40"/>
      <c r="D77" s="267"/>
      <c r="E77" s="273" t="s">
        <v>105</v>
      </c>
      <c r="F77" s="43"/>
      <c r="G77" s="153"/>
      <c r="H77" s="52"/>
      <c r="I77" s="52"/>
      <c r="J77" s="44"/>
      <c r="K77" s="52"/>
      <c r="L77" s="343"/>
      <c r="M77" s="372"/>
      <c r="N77" s="52"/>
      <c r="O77" s="184"/>
    </row>
    <row r="78" spans="1:15" s="48" customFormat="1" ht="16.95" customHeight="1">
      <c r="A78" s="40"/>
      <c r="B78" s="414"/>
      <c r="C78" s="40"/>
      <c r="D78" s="267" t="s">
        <v>33</v>
      </c>
      <c r="E78" s="274" t="s">
        <v>106</v>
      </c>
      <c r="F78" s="43"/>
      <c r="G78" s="269">
        <v>65000</v>
      </c>
      <c r="H78" s="52"/>
      <c r="I78" s="52"/>
      <c r="J78" s="44"/>
      <c r="K78" s="269">
        <v>65000</v>
      </c>
      <c r="L78" s="343"/>
      <c r="M78" s="372"/>
      <c r="N78" s="172">
        <f t="shared" ref="N78:N83" si="4">K78-G78</f>
        <v>0</v>
      </c>
      <c r="O78" s="184"/>
    </row>
    <row r="79" spans="1:15" s="48" customFormat="1" ht="16.95" customHeight="1">
      <c r="A79" s="40"/>
      <c r="B79" s="414"/>
      <c r="C79" s="40"/>
      <c r="D79" s="267">
        <v>4313</v>
      </c>
      <c r="E79" s="274" t="s">
        <v>107</v>
      </c>
      <c r="F79" s="43"/>
      <c r="G79" s="269">
        <v>5000</v>
      </c>
      <c r="H79" s="52"/>
      <c r="I79" s="334">
        <v>4955</v>
      </c>
      <c r="J79" s="44"/>
      <c r="K79" s="269">
        <v>5000</v>
      </c>
      <c r="L79" s="343"/>
      <c r="M79" s="372"/>
      <c r="N79" s="172">
        <f>K79-G79</f>
        <v>0</v>
      </c>
      <c r="O79" s="184"/>
    </row>
    <row r="80" spans="1:15" s="48" customFormat="1" ht="16.95" customHeight="1">
      <c r="A80" s="40"/>
      <c r="B80" s="414"/>
      <c r="C80" s="40"/>
      <c r="D80" s="267">
        <v>4314</v>
      </c>
      <c r="E80" s="274" t="s">
        <v>83</v>
      </c>
      <c r="F80" s="43"/>
      <c r="G80" s="269">
        <v>4650</v>
      </c>
      <c r="H80" s="52"/>
      <c r="I80" s="334"/>
      <c r="J80" s="44"/>
      <c r="K80" s="337">
        <v>0</v>
      </c>
      <c r="L80" s="351" t="s">
        <v>147</v>
      </c>
      <c r="M80" s="387" t="s">
        <v>149</v>
      </c>
      <c r="N80" s="172">
        <f t="shared" si="4"/>
        <v>-4650</v>
      </c>
      <c r="O80" s="184"/>
    </row>
    <row r="81" spans="1:15" s="48" customFormat="1" ht="16.95" customHeight="1">
      <c r="A81" s="40"/>
      <c r="B81" s="414"/>
      <c r="C81" s="40"/>
      <c r="D81" s="267">
        <v>4315</v>
      </c>
      <c r="E81" s="274" t="s">
        <v>108</v>
      </c>
      <c r="F81" s="43"/>
      <c r="G81" s="269">
        <v>3600</v>
      </c>
      <c r="H81" s="52"/>
      <c r="I81" s="335">
        <v>3305</v>
      </c>
      <c r="J81" s="44"/>
      <c r="K81" s="269">
        <v>3305</v>
      </c>
      <c r="L81" s="343"/>
      <c r="M81" s="372" t="s">
        <v>141</v>
      </c>
      <c r="N81" s="172">
        <f t="shared" si="4"/>
        <v>-295</v>
      </c>
      <c r="O81" s="184"/>
    </row>
    <row r="82" spans="1:15" s="48" customFormat="1" ht="16.95" customHeight="1">
      <c r="A82" s="40"/>
      <c r="B82" s="414"/>
      <c r="C82" s="40"/>
      <c r="D82" s="267" t="s">
        <v>103</v>
      </c>
      <c r="E82" s="274" t="s">
        <v>109</v>
      </c>
      <c r="F82" s="43"/>
      <c r="G82" s="269">
        <v>3000</v>
      </c>
      <c r="H82" s="52"/>
      <c r="I82" s="334"/>
      <c r="J82" s="44"/>
      <c r="K82" s="337">
        <v>4000</v>
      </c>
      <c r="L82" s="344" t="s">
        <v>147</v>
      </c>
      <c r="M82" s="387" t="s">
        <v>156</v>
      </c>
      <c r="N82" s="172">
        <f t="shared" si="4"/>
        <v>1000</v>
      </c>
      <c r="O82" s="184"/>
    </row>
    <row r="83" spans="1:15" s="48" customFormat="1" ht="16.95" customHeight="1">
      <c r="A83" s="40"/>
      <c r="B83" s="414"/>
      <c r="C83" s="40"/>
      <c r="D83" s="267"/>
      <c r="E83" s="274" t="s">
        <v>110</v>
      </c>
      <c r="F83" s="43"/>
      <c r="G83" s="269">
        <v>4039.75</v>
      </c>
      <c r="H83" s="52"/>
      <c r="I83" s="52"/>
      <c r="J83" s="44"/>
      <c r="K83" s="337">
        <v>1010</v>
      </c>
      <c r="L83" s="344" t="s">
        <v>147</v>
      </c>
      <c r="M83" s="387" t="s">
        <v>146</v>
      </c>
      <c r="N83" s="172">
        <f t="shared" si="4"/>
        <v>-3029.75</v>
      </c>
      <c r="O83" s="184"/>
    </row>
    <row r="84" spans="1:15" s="48" customFormat="1" ht="10.050000000000001" customHeight="1">
      <c r="A84" s="40"/>
      <c r="B84" s="414"/>
      <c r="C84" s="40"/>
      <c r="D84" s="104"/>
      <c r="E84" s="216"/>
      <c r="F84" s="43"/>
      <c r="G84" s="279"/>
      <c r="H84" s="52"/>
      <c r="I84" s="52"/>
      <c r="J84" s="44"/>
      <c r="K84" s="52"/>
      <c r="L84" s="343"/>
      <c r="M84" s="372"/>
      <c r="N84" s="52"/>
      <c r="O84" s="184"/>
    </row>
    <row r="85" spans="1:15" s="48" customFormat="1" ht="16.95" customHeight="1">
      <c r="A85" s="40"/>
      <c r="B85" s="414"/>
      <c r="C85" s="40"/>
      <c r="D85" s="104"/>
      <c r="E85" s="216"/>
      <c r="F85" s="43"/>
      <c r="G85" s="276">
        <f t="shared" ref="G85" si="5">SUM(G78:G84)</f>
        <v>85289.75</v>
      </c>
      <c r="H85" s="52"/>
      <c r="I85" s="276">
        <f>SUM(I78:I84)</f>
        <v>8260</v>
      </c>
      <c r="J85" s="44"/>
      <c r="K85" s="276">
        <f>SUM(K78:K84)</f>
        <v>78315</v>
      </c>
      <c r="L85" s="343"/>
      <c r="M85" s="372"/>
      <c r="N85" s="53">
        <f>SUM(N78:N84)</f>
        <v>-6974.75</v>
      </c>
      <c r="O85" s="184"/>
    </row>
    <row r="86" spans="1:15" s="48" customFormat="1" ht="4.95" customHeight="1">
      <c r="A86" s="40"/>
      <c r="B86" s="414"/>
      <c r="C86" s="40"/>
      <c r="D86" s="49"/>
      <c r="E86" s="91"/>
      <c r="F86" s="43"/>
      <c r="G86" s="153"/>
      <c r="H86" s="52"/>
      <c r="I86" s="52"/>
      <c r="J86" s="52"/>
      <c r="K86" s="52"/>
      <c r="L86" s="344"/>
      <c r="M86" s="372"/>
      <c r="N86" s="52"/>
      <c r="O86" s="184"/>
    </row>
    <row r="87" spans="1:15" s="48" customFormat="1" ht="16.95" customHeight="1">
      <c r="A87" s="40"/>
      <c r="B87" s="414"/>
      <c r="C87" s="40"/>
      <c r="D87" s="267">
        <v>4800</v>
      </c>
      <c r="E87" s="268" t="s">
        <v>73</v>
      </c>
      <c r="F87" s="43"/>
      <c r="G87" s="238">
        <v>500</v>
      </c>
      <c r="H87" s="44"/>
      <c r="I87" s="239"/>
      <c r="J87" s="44"/>
      <c r="K87" s="405">
        <v>4097</v>
      </c>
      <c r="L87" s="344" t="s">
        <v>147</v>
      </c>
      <c r="M87" s="409" t="s">
        <v>160</v>
      </c>
      <c r="N87" s="172">
        <f t="shared" ref="N87" si="6">K87-G87</f>
        <v>3597</v>
      </c>
      <c r="O87" s="184"/>
    </row>
    <row r="88" spans="1:15" s="2" customFormat="1" ht="4.95" customHeight="1" thickBot="1">
      <c r="A88" s="7"/>
      <c r="B88" s="413"/>
      <c r="C88" s="7"/>
      <c r="D88" s="283"/>
      <c r="E88" s="284"/>
      <c r="F88" s="15"/>
      <c r="G88" s="12"/>
      <c r="H88" s="12"/>
      <c r="I88" s="12"/>
      <c r="J88" s="12"/>
      <c r="K88" s="12"/>
      <c r="L88" s="340"/>
      <c r="M88" s="404"/>
      <c r="N88" s="194"/>
      <c r="O88" s="180"/>
    </row>
    <row r="89" spans="1:15" s="2" customFormat="1" ht="16.95" customHeight="1" thickBot="1">
      <c r="A89" s="7"/>
      <c r="B89" s="413"/>
      <c r="C89" s="7"/>
      <c r="D89" s="92"/>
      <c r="E89" s="93" t="s">
        <v>58</v>
      </c>
      <c r="F89" s="70"/>
      <c r="G89" s="94">
        <f>SUM(G87+G85+G76+G56+G52+G39+G33+G12)</f>
        <v>160529.75</v>
      </c>
      <c r="H89" s="54"/>
      <c r="I89" s="95">
        <f>SUM(I87+I85+I76+I56+I52+I39+I33+I12)</f>
        <v>51997</v>
      </c>
      <c r="J89" s="12"/>
      <c r="K89" s="95">
        <f>SUM(K87+K85+K76+K56+K52+K39+K33+K12)</f>
        <v>160847</v>
      </c>
      <c r="L89" s="340"/>
      <c r="M89" s="388"/>
      <c r="N89" s="95">
        <f>SUM(N87+N85+N76+N56+N52+N39+N33+N12)</f>
        <v>317.25</v>
      </c>
      <c r="O89" s="180"/>
    </row>
    <row r="90" spans="1:15" s="2" customFormat="1" ht="4.95" customHeight="1" thickBot="1">
      <c r="A90" s="7"/>
      <c r="B90" s="413"/>
      <c r="C90" s="97"/>
      <c r="D90" s="78"/>
      <c r="E90" s="79"/>
      <c r="F90" s="79"/>
      <c r="G90" s="98"/>
      <c r="H90" s="98"/>
      <c r="I90" s="98"/>
      <c r="J90" s="98"/>
      <c r="K90" s="98"/>
      <c r="L90" s="347"/>
      <c r="M90" s="384"/>
      <c r="N90" s="208"/>
      <c r="O90" s="193"/>
    </row>
    <row r="91" spans="1:15" s="2" customFormat="1" ht="15" customHeight="1" thickTop="1" thickBot="1">
      <c r="B91" s="413"/>
      <c r="C91" s="5"/>
      <c r="D91" s="73"/>
      <c r="E91" s="73"/>
      <c r="F91" s="73"/>
      <c r="G91" s="103"/>
      <c r="H91" s="103"/>
      <c r="I91" s="103"/>
      <c r="J91" s="103"/>
      <c r="K91" s="103"/>
      <c r="L91" s="352"/>
      <c r="M91" s="389"/>
      <c r="N91" s="179"/>
      <c r="O91" s="6"/>
    </row>
    <row r="92" spans="1:15" s="2" customFormat="1" ht="4.95" customHeight="1" thickTop="1">
      <c r="B92" s="413"/>
      <c r="C92" s="99"/>
      <c r="D92" s="100"/>
      <c r="E92" s="101"/>
      <c r="F92" s="73"/>
      <c r="G92" s="102"/>
      <c r="H92" s="103"/>
      <c r="I92" s="103"/>
      <c r="J92" s="103"/>
      <c r="K92" s="102"/>
      <c r="L92" s="353"/>
      <c r="M92" s="383"/>
      <c r="N92" s="311"/>
      <c r="O92" s="178"/>
    </row>
    <row r="93" spans="1:15" s="27" customFormat="1" ht="16.95" customHeight="1">
      <c r="B93" s="212"/>
      <c r="C93" s="18"/>
      <c r="D93" s="19"/>
      <c r="E93" s="20"/>
      <c r="F93" s="21"/>
      <c r="G93" s="24" t="s">
        <v>1</v>
      </c>
      <c r="H93" s="22"/>
      <c r="I93" s="204" t="s">
        <v>2</v>
      </c>
      <c r="J93" s="22"/>
      <c r="K93" s="160" t="s">
        <v>3</v>
      </c>
      <c r="L93" s="340"/>
      <c r="M93" s="390"/>
      <c r="N93" s="31"/>
      <c r="O93" s="185"/>
    </row>
    <row r="94" spans="1:15" s="27" customFormat="1" ht="16.95" customHeight="1">
      <c r="B94" s="212"/>
      <c r="C94" s="18"/>
      <c r="D94" s="29" t="s">
        <v>4</v>
      </c>
      <c r="E94" s="30" t="s">
        <v>59</v>
      </c>
      <c r="F94" s="22"/>
      <c r="G94" s="32" t="s">
        <v>6</v>
      </c>
      <c r="H94" s="22"/>
      <c r="I94" s="205" t="s">
        <v>84</v>
      </c>
      <c r="J94" s="22"/>
      <c r="K94" s="161" t="s">
        <v>7</v>
      </c>
      <c r="L94" s="25"/>
      <c r="M94" s="391"/>
      <c r="N94" s="31" t="s">
        <v>85</v>
      </c>
      <c r="O94" s="185"/>
    </row>
    <row r="95" spans="1:15" s="27" customFormat="1" ht="16.95" customHeight="1">
      <c r="B95" s="212"/>
      <c r="C95" s="18"/>
      <c r="D95" s="34"/>
      <c r="E95" s="35"/>
      <c r="F95" s="21"/>
      <c r="G95" s="36" t="s">
        <v>91</v>
      </c>
      <c r="H95" s="22"/>
      <c r="I95" s="206" t="s">
        <v>154</v>
      </c>
      <c r="J95" s="22"/>
      <c r="K95" s="162" t="s">
        <v>91</v>
      </c>
      <c r="L95" s="25"/>
      <c r="M95" s="390"/>
      <c r="N95" s="174"/>
      <c r="O95" s="185"/>
    </row>
    <row r="96" spans="1:15" s="48" customFormat="1" ht="10.050000000000001" customHeight="1">
      <c r="B96" s="414"/>
      <c r="C96" s="40"/>
      <c r="D96" s="49"/>
      <c r="E96" s="50"/>
      <c r="F96" s="43"/>
      <c r="G96" s="159"/>
      <c r="H96" s="44"/>
      <c r="I96" s="44"/>
      <c r="J96" s="44"/>
      <c r="K96" s="44"/>
      <c r="L96" s="25"/>
      <c r="M96" s="372"/>
      <c r="N96" s="198"/>
      <c r="O96" s="184"/>
    </row>
    <row r="97" spans="1:15" s="48" customFormat="1" ht="16.95" customHeight="1">
      <c r="B97" s="414"/>
      <c r="C97" s="40"/>
      <c r="D97" s="280">
        <v>1076</v>
      </c>
      <c r="E97" s="268" t="s">
        <v>111</v>
      </c>
      <c r="F97" s="104"/>
      <c r="G97" s="269">
        <v>93000</v>
      </c>
      <c r="H97" s="44"/>
      <c r="I97" s="45">
        <v>93000</v>
      </c>
      <c r="J97" s="44"/>
      <c r="K97" s="163">
        <v>93000</v>
      </c>
      <c r="L97" s="343" t="s">
        <v>25</v>
      </c>
      <c r="M97" s="380"/>
      <c r="N97" s="172">
        <f t="shared" ref="N97:N105" si="7">K97-G97</f>
        <v>0</v>
      </c>
      <c r="O97" s="184"/>
    </row>
    <row r="98" spans="1:15" s="48" customFormat="1" ht="16.95" customHeight="1">
      <c r="B98" s="414"/>
      <c r="C98" s="40"/>
      <c r="D98" s="275"/>
      <c r="E98" s="274" t="s">
        <v>112</v>
      </c>
      <c r="F98" s="104"/>
      <c r="G98" s="269">
        <v>65000</v>
      </c>
      <c r="H98" s="44"/>
      <c r="I98" s="45">
        <v>0</v>
      </c>
      <c r="J98" s="44"/>
      <c r="K98" s="163">
        <v>65000</v>
      </c>
      <c r="L98" s="343"/>
      <c r="M98" s="366"/>
      <c r="N98" s="172">
        <f t="shared" si="7"/>
        <v>0</v>
      </c>
      <c r="O98" s="184"/>
    </row>
    <row r="99" spans="1:15" s="48" customFormat="1" ht="16.95" customHeight="1">
      <c r="B99" s="414"/>
      <c r="C99" s="40"/>
      <c r="D99" s="275">
        <v>1000</v>
      </c>
      <c r="E99" s="403" t="s">
        <v>113</v>
      </c>
      <c r="F99" s="104"/>
      <c r="G99" s="269">
        <v>0</v>
      </c>
      <c r="H99" s="44"/>
      <c r="I99" s="45">
        <v>50</v>
      </c>
      <c r="J99" s="44"/>
      <c r="K99" s="337">
        <v>50</v>
      </c>
      <c r="L99" s="344" t="s">
        <v>147</v>
      </c>
      <c r="M99" s="367" t="s">
        <v>143</v>
      </c>
      <c r="N99" s="172">
        <f t="shared" si="7"/>
        <v>50</v>
      </c>
      <c r="O99" s="184"/>
    </row>
    <row r="100" spans="1:15" s="48" customFormat="1" ht="16.95" customHeight="1">
      <c r="B100" s="414"/>
      <c r="C100" s="40"/>
      <c r="D100" s="281">
        <v>1078</v>
      </c>
      <c r="E100" s="403" t="s">
        <v>114</v>
      </c>
      <c r="F100" s="104"/>
      <c r="G100" s="269">
        <v>0</v>
      </c>
      <c r="H100" s="44"/>
      <c r="I100" s="45">
        <v>250</v>
      </c>
      <c r="J100" s="44"/>
      <c r="K100" s="337">
        <v>946</v>
      </c>
      <c r="L100" s="344" t="s">
        <v>147</v>
      </c>
      <c r="M100" s="367" t="s">
        <v>157</v>
      </c>
      <c r="N100" s="172">
        <f t="shared" si="7"/>
        <v>946</v>
      </c>
      <c r="O100" s="184"/>
    </row>
    <row r="101" spans="1:15" s="48" customFormat="1" ht="16.95" customHeight="1">
      <c r="B101" s="414"/>
      <c r="C101" s="40"/>
      <c r="D101" s="281">
        <v>1079</v>
      </c>
      <c r="E101" s="42" t="s">
        <v>144</v>
      </c>
      <c r="F101" s="104"/>
      <c r="G101" s="269">
        <v>0</v>
      </c>
      <c r="H101" s="44"/>
      <c r="I101" s="45">
        <v>4097</v>
      </c>
      <c r="J101" s="44"/>
      <c r="K101" s="337">
        <v>4097</v>
      </c>
      <c r="L101" s="344" t="s">
        <v>147</v>
      </c>
      <c r="M101" s="367" t="s">
        <v>145</v>
      </c>
      <c r="N101" s="172">
        <f t="shared" si="7"/>
        <v>4097</v>
      </c>
      <c r="O101" s="184"/>
    </row>
    <row r="102" spans="1:15" s="48" customFormat="1" ht="16.95" customHeight="1">
      <c r="B102" s="414"/>
      <c r="C102" s="40"/>
      <c r="D102" s="281">
        <v>1080</v>
      </c>
      <c r="E102" s="42" t="s">
        <v>60</v>
      </c>
      <c r="F102" s="104"/>
      <c r="G102" s="269">
        <v>0</v>
      </c>
      <c r="H102" s="44"/>
      <c r="I102" s="45">
        <v>0</v>
      </c>
      <c r="J102" s="44"/>
      <c r="K102" s="163">
        <v>0</v>
      </c>
      <c r="L102" s="343"/>
      <c r="M102" s="366"/>
      <c r="N102" s="172">
        <f t="shared" si="7"/>
        <v>0</v>
      </c>
      <c r="O102" s="184"/>
    </row>
    <row r="103" spans="1:15" s="48" customFormat="1" ht="16.95" customHeight="1">
      <c r="B103" s="414"/>
      <c r="C103" s="40"/>
      <c r="D103" s="281">
        <v>1081</v>
      </c>
      <c r="E103" s="282" t="s">
        <v>61</v>
      </c>
      <c r="F103" s="104"/>
      <c r="G103" s="269">
        <v>0</v>
      </c>
      <c r="H103" s="44"/>
      <c r="I103" s="45">
        <v>3925</v>
      </c>
      <c r="J103" s="44"/>
      <c r="K103" s="337">
        <v>3925</v>
      </c>
      <c r="L103" s="344" t="s">
        <v>147</v>
      </c>
      <c r="M103" s="367" t="s">
        <v>145</v>
      </c>
      <c r="N103" s="172">
        <f t="shared" si="7"/>
        <v>3925</v>
      </c>
      <c r="O103" s="184"/>
    </row>
    <row r="104" spans="1:15" s="48" customFormat="1" ht="16.95" customHeight="1">
      <c r="B104" s="414"/>
      <c r="C104" s="40"/>
      <c r="D104" s="267">
        <v>1092</v>
      </c>
      <c r="E104" s="274" t="s">
        <v>115</v>
      </c>
      <c r="F104" s="104"/>
      <c r="G104" s="269">
        <v>2000</v>
      </c>
      <c r="H104" s="44"/>
      <c r="I104" s="45">
        <v>1623</v>
      </c>
      <c r="J104" s="44"/>
      <c r="K104" s="163">
        <v>2623</v>
      </c>
      <c r="L104" s="343"/>
      <c r="M104" s="386" t="s">
        <v>140</v>
      </c>
      <c r="N104" s="172">
        <f t="shared" si="7"/>
        <v>623</v>
      </c>
      <c r="O104" s="184"/>
    </row>
    <row r="105" spans="1:15" s="48" customFormat="1" ht="16.95" customHeight="1" thickBot="1">
      <c r="B105" s="414"/>
      <c r="C105" s="40"/>
      <c r="D105" s="267">
        <v>1093</v>
      </c>
      <c r="E105" s="268" t="s">
        <v>62</v>
      </c>
      <c r="F105" s="104"/>
      <c r="G105" s="269">
        <v>10</v>
      </c>
      <c r="H105" s="44"/>
      <c r="I105" s="45">
        <v>0</v>
      </c>
      <c r="J105" s="44"/>
      <c r="K105" s="163">
        <v>10</v>
      </c>
      <c r="L105" s="343"/>
      <c r="M105" s="366"/>
      <c r="N105" s="172">
        <f t="shared" si="7"/>
        <v>0</v>
      </c>
      <c r="O105" s="184"/>
    </row>
    <row r="106" spans="1:15" s="48" customFormat="1" ht="16.95" customHeight="1" thickTop="1" thickBot="1">
      <c r="B106" s="414"/>
      <c r="C106" s="40"/>
      <c r="D106" s="107"/>
      <c r="E106" s="108" t="s">
        <v>63</v>
      </c>
      <c r="F106" s="71"/>
      <c r="G106" s="109">
        <f>SUM(G97:G105)</f>
        <v>160010</v>
      </c>
      <c r="H106" s="54"/>
      <c r="I106" s="110">
        <f>SUM(I97:I105)</f>
        <v>102945</v>
      </c>
      <c r="J106" s="12"/>
      <c r="K106" s="110">
        <f>SUM(K97:K105)</f>
        <v>169651</v>
      </c>
      <c r="L106" s="343"/>
      <c r="M106" s="372"/>
      <c r="N106" s="209">
        <f>SUM(N96:N105)</f>
        <v>9641</v>
      </c>
      <c r="O106" s="184"/>
    </row>
    <row r="107" spans="1:15" s="48" customFormat="1" ht="10.050000000000001" customHeight="1" thickTop="1" thickBot="1">
      <c r="B107" s="414"/>
      <c r="C107" s="40"/>
      <c r="D107" s="69"/>
      <c r="E107" s="71"/>
      <c r="F107" s="71"/>
      <c r="G107" s="12"/>
      <c r="H107" s="12"/>
      <c r="I107" s="12"/>
      <c r="J107" s="12"/>
      <c r="K107" s="12"/>
      <c r="L107" s="343"/>
      <c r="M107" s="372"/>
      <c r="N107" s="189"/>
      <c r="O107" s="184"/>
    </row>
    <row r="108" spans="1:15" s="48" customFormat="1" ht="16.95" customHeight="1" thickTop="1" thickBot="1">
      <c r="B108" s="414"/>
      <c r="C108" s="40"/>
      <c r="D108" s="69"/>
      <c r="E108" s="111" t="s">
        <v>64</v>
      </c>
      <c r="F108" s="71"/>
      <c r="G108" s="202">
        <f>G106-G89</f>
        <v>-519.75</v>
      </c>
      <c r="H108" s="113"/>
      <c r="I108" s="114">
        <f>I106-I89</f>
        <v>50948</v>
      </c>
      <c r="J108" s="12"/>
      <c r="K108" s="112">
        <f>K106-K89</f>
        <v>8804</v>
      </c>
      <c r="L108" s="343"/>
      <c r="M108" s="387" t="s">
        <v>93</v>
      </c>
      <c r="N108" s="190">
        <f>N106-N89</f>
        <v>9323.75</v>
      </c>
      <c r="O108" s="184"/>
    </row>
    <row r="109" spans="1:15" s="115" customFormat="1" ht="16.95" customHeight="1" thickTop="1" thickBot="1">
      <c r="B109" s="416"/>
      <c r="C109" s="116"/>
      <c r="D109" s="117"/>
      <c r="E109" s="118" t="s">
        <v>87</v>
      </c>
      <c r="F109" s="119"/>
      <c r="G109" s="120">
        <f>G108/G106</f>
        <v>-3.2482344853446659E-3</v>
      </c>
      <c r="H109" s="120"/>
      <c r="I109" s="120"/>
      <c r="J109" s="121"/>
      <c r="K109" s="120">
        <f>K108/K106</f>
        <v>5.189477220882871E-2</v>
      </c>
      <c r="L109" s="343"/>
      <c r="M109" s="392"/>
      <c r="N109" s="191"/>
      <c r="O109" s="197"/>
    </row>
    <row r="110" spans="1:15" s="2" customFormat="1" ht="33.75" customHeight="1" thickTop="1" thickBot="1">
      <c r="B110" s="413"/>
      <c r="C110" s="5"/>
      <c r="D110" s="73"/>
      <c r="E110" s="73"/>
      <c r="F110" s="73"/>
      <c r="G110" s="103"/>
      <c r="H110" s="103"/>
      <c r="I110" s="103"/>
      <c r="J110" s="103"/>
      <c r="K110" s="103"/>
      <c r="L110" s="354"/>
      <c r="M110" s="389"/>
      <c r="N110" s="179"/>
      <c r="O110" s="6"/>
    </row>
    <row r="111" spans="1:15" s="2" customFormat="1" ht="4.95" customHeight="1" thickTop="1">
      <c r="A111" s="27"/>
      <c r="B111" s="212"/>
      <c r="C111" s="224"/>
      <c r="D111" s="225"/>
      <c r="E111" s="225"/>
      <c r="F111" s="225"/>
      <c r="G111" s="226"/>
      <c r="H111" s="226"/>
      <c r="I111" s="226"/>
      <c r="J111" s="226"/>
      <c r="K111" s="226"/>
      <c r="L111" s="355"/>
      <c r="M111" s="393"/>
      <c r="N111" s="319"/>
      <c r="O111" s="320"/>
    </row>
    <row r="112" spans="1:15" s="27" customFormat="1" ht="16.95" customHeight="1">
      <c r="B112" s="212"/>
      <c r="C112" s="228"/>
      <c r="D112" s="19"/>
      <c r="E112" s="125"/>
      <c r="F112" s="126"/>
      <c r="G112" s="128" t="s">
        <v>2</v>
      </c>
      <c r="H112" s="127"/>
      <c r="I112" s="308" t="s">
        <v>130</v>
      </c>
      <c r="J112" s="212"/>
      <c r="K112" s="160" t="s">
        <v>7</v>
      </c>
      <c r="L112" s="356"/>
      <c r="M112" s="376" t="s">
        <v>153</v>
      </c>
      <c r="N112" s="309" t="s">
        <v>131</v>
      </c>
      <c r="O112" s="321"/>
    </row>
    <row r="113" spans="2:15" s="27" customFormat="1" ht="16.95" customHeight="1">
      <c r="B113" s="212"/>
      <c r="C113" s="228"/>
      <c r="D113" s="29"/>
      <c r="E113" s="214" t="s">
        <v>65</v>
      </c>
      <c r="F113" s="22"/>
      <c r="G113" s="129" t="s">
        <v>66</v>
      </c>
      <c r="H113" s="22"/>
      <c r="I113" s="265" t="s">
        <v>66</v>
      </c>
      <c r="J113" s="212"/>
      <c r="K113" s="161" t="s">
        <v>66</v>
      </c>
      <c r="L113" s="215"/>
      <c r="M113" s="377" t="s">
        <v>142</v>
      </c>
      <c r="N113" s="31" t="s">
        <v>66</v>
      </c>
      <c r="O113" s="321"/>
    </row>
    <row r="114" spans="2:15" s="27" customFormat="1" ht="16.95" customHeight="1">
      <c r="B114" s="212"/>
      <c r="C114" s="228"/>
      <c r="D114" s="34"/>
      <c r="E114" s="35"/>
      <c r="F114" s="21"/>
      <c r="G114" s="130" t="s">
        <v>88</v>
      </c>
      <c r="H114" s="22"/>
      <c r="I114" s="306" t="s">
        <v>128</v>
      </c>
      <c r="J114" s="212"/>
      <c r="K114" s="307" t="s">
        <v>129</v>
      </c>
      <c r="L114" s="215"/>
      <c r="M114" s="394"/>
      <c r="N114" s="310" t="s">
        <v>129</v>
      </c>
      <c r="O114" s="321"/>
    </row>
    <row r="115" spans="2:15" s="48" customFormat="1" ht="10.050000000000001" customHeight="1">
      <c r="B115" s="414"/>
      <c r="C115" s="40"/>
      <c r="D115" s="237"/>
      <c r="E115" s="216"/>
      <c r="F115" s="216"/>
      <c r="G115" s="210"/>
      <c r="H115" s="217"/>
      <c r="I115" s="217"/>
      <c r="J115" s="217"/>
      <c r="K115" s="217"/>
      <c r="L115" s="25"/>
      <c r="M115" s="394"/>
      <c r="N115" s="322"/>
      <c r="O115" s="323"/>
    </row>
    <row r="116" spans="2:15" s="131" customFormat="1" ht="4.95" customHeight="1">
      <c r="B116" s="218"/>
      <c r="C116" s="230"/>
      <c r="D116" s="132"/>
      <c r="E116" s="133"/>
      <c r="F116" s="43"/>
      <c r="G116" s="134"/>
      <c r="H116" s="135"/>
      <c r="I116" s="134"/>
      <c r="J116" s="218"/>
      <c r="K116" s="134"/>
      <c r="L116" s="357"/>
      <c r="M116" s="394"/>
      <c r="N116" s="261"/>
      <c r="O116" s="323"/>
    </row>
    <row r="117" spans="2:15" s="131" customFormat="1" ht="16.95" customHeight="1">
      <c r="B117" s="218"/>
      <c r="C117" s="230"/>
      <c r="D117" s="136"/>
      <c r="E117" s="42" t="s">
        <v>67</v>
      </c>
      <c r="F117" s="43"/>
      <c r="G117" s="279">
        <v>4772</v>
      </c>
      <c r="H117" s="135"/>
      <c r="I117" s="137">
        <v>980.26</v>
      </c>
      <c r="J117" s="218"/>
      <c r="K117" s="279">
        <v>980.26</v>
      </c>
      <c r="L117" s="358"/>
      <c r="M117" s="380"/>
      <c r="N117" s="172">
        <f>K117-I117</f>
        <v>0</v>
      </c>
      <c r="O117" s="323"/>
    </row>
    <row r="118" spans="2:15" s="131" customFormat="1" ht="16.95" customHeight="1">
      <c r="B118" s="218"/>
      <c r="C118" s="230"/>
      <c r="D118" s="136"/>
      <c r="E118" s="138" t="s">
        <v>68</v>
      </c>
      <c r="F118" s="218"/>
      <c r="G118" s="296">
        <v>-3791.74</v>
      </c>
      <c r="H118" s="219"/>
      <c r="I118" s="137">
        <v>6554.25</v>
      </c>
      <c r="J118" s="218"/>
      <c r="K118" s="296">
        <f>26475.26+K108-K132-K139-K117</f>
        <v>8302.9999999999945</v>
      </c>
      <c r="L118" s="358"/>
      <c r="M118" s="366"/>
      <c r="N118" s="176">
        <f>K118-I118</f>
        <v>1748.7499999999945</v>
      </c>
      <c r="O118" s="323"/>
    </row>
    <row r="119" spans="2:15" s="131" customFormat="1" ht="16.95" customHeight="1">
      <c r="B119" s="218"/>
      <c r="C119" s="230"/>
      <c r="D119" s="136"/>
      <c r="E119" s="140" t="s">
        <v>69</v>
      </c>
      <c r="F119" s="218"/>
      <c r="G119" s="303">
        <f>SUM(G117:G118)</f>
        <v>980.26000000000022</v>
      </c>
      <c r="H119" s="220"/>
      <c r="I119" s="203">
        <v>7534.5099999999984</v>
      </c>
      <c r="J119" s="218"/>
      <c r="K119" s="303">
        <f>SUM(K117:K118)</f>
        <v>9283.2599999999948</v>
      </c>
      <c r="L119" s="359"/>
      <c r="M119" s="395"/>
      <c r="N119" s="262">
        <f>SUM(N117:N118)</f>
        <v>1748.7499999999945</v>
      </c>
      <c r="O119" s="323"/>
    </row>
    <row r="120" spans="2:15" s="131" customFormat="1" ht="10.050000000000001" customHeight="1">
      <c r="B120" s="218"/>
      <c r="C120" s="230"/>
      <c r="D120" s="136"/>
      <c r="E120" s="42"/>
      <c r="F120" s="43"/>
      <c r="G120" s="137"/>
      <c r="H120" s="135"/>
      <c r="I120" s="137"/>
      <c r="J120" s="218"/>
      <c r="K120" s="279"/>
      <c r="L120" s="359"/>
      <c r="M120" s="381"/>
      <c r="N120" s="155"/>
      <c r="O120" s="323"/>
    </row>
    <row r="121" spans="2:15" s="131" customFormat="1" ht="16.95" customHeight="1">
      <c r="B121" s="218"/>
      <c r="C121" s="230"/>
      <c r="D121" s="286"/>
      <c r="E121" s="287" t="s">
        <v>116</v>
      </c>
      <c r="F121" s="43"/>
      <c r="G121" s="137"/>
      <c r="H121" s="135"/>
      <c r="I121" s="298"/>
      <c r="J121" s="218"/>
      <c r="K121" s="279"/>
      <c r="L121" s="358"/>
      <c r="M121" s="380"/>
      <c r="N121" s="155"/>
      <c r="O121" s="323"/>
    </row>
    <row r="122" spans="2:15" s="131" customFormat="1" ht="16.95" customHeight="1">
      <c r="B122" s="218"/>
      <c r="C122" s="230"/>
      <c r="D122" s="286"/>
      <c r="E122" s="288" t="s">
        <v>70</v>
      </c>
      <c r="F122" s="43"/>
      <c r="G122" s="269">
        <v>500</v>
      </c>
      <c r="H122" s="135"/>
      <c r="I122" s="263">
        <v>0</v>
      </c>
      <c r="J122" s="218"/>
      <c r="K122" s="269">
        <v>0</v>
      </c>
      <c r="L122" s="358"/>
      <c r="M122" s="366"/>
      <c r="N122" s="172">
        <f t="shared" ref="N122:N130" si="8">K122-I122</f>
        <v>0</v>
      </c>
      <c r="O122" s="323"/>
    </row>
    <row r="123" spans="2:15" s="131" customFormat="1" ht="16.95" customHeight="1">
      <c r="B123" s="218"/>
      <c r="C123" s="230"/>
      <c r="D123" s="286"/>
      <c r="E123" s="288" t="s">
        <v>71</v>
      </c>
      <c r="F123" s="43"/>
      <c r="G123" s="269">
        <v>4000</v>
      </c>
      <c r="H123" s="135"/>
      <c r="I123" s="263">
        <v>4000</v>
      </c>
      <c r="J123" s="218"/>
      <c r="K123" s="269">
        <v>4000</v>
      </c>
      <c r="L123" s="358"/>
      <c r="M123" s="366"/>
      <c r="N123" s="172">
        <f t="shared" si="8"/>
        <v>0</v>
      </c>
      <c r="O123" s="323"/>
    </row>
    <row r="124" spans="2:15" s="131" customFormat="1" ht="16.95" customHeight="1">
      <c r="B124" s="218"/>
      <c r="C124" s="230"/>
      <c r="D124" s="286"/>
      <c r="E124" s="288" t="s">
        <v>72</v>
      </c>
      <c r="F124" s="43"/>
      <c r="G124" s="269">
        <v>5000</v>
      </c>
      <c r="H124" s="135"/>
      <c r="I124" s="263">
        <v>5000</v>
      </c>
      <c r="J124" s="218"/>
      <c r="K124" s="269">
        <v>5000</v>
      </c>
      <c r="L124" s="358"/>
      <c r="M124" s="366"/>
      <c r="N124" s="172">
        <f t="shared" si="8"/>
        <v>0</v>
      </c>
      <c r="O124" s="323"/>
    </row>
    <row r="125" spans="2:15" s="131" customFormat="1" ht="16.95" customHeight="1">
      <c r="B125" s="218"/>
      <c r="C125" s="230"/>
      <c r="D125" s="286"/>
      <c r="E125" s="288" t="s">
        <v>73</v>
      </c>
      <c r="F125" s="104"/>
      <c r="G125" s="269">
        <v>0</v>
      </c>
      <c r="H125" s="135"/>
      <c r="I125" s="263">
        <v>500</v>
      </c>
      <c r="J125" s="218"/>
      <c r="K125" s="264">
        <v>500</v>
      </c>
      <c r="L125" s="360"/>
      <c r="M125" s="410"/>
      <c r="N125" s="172">
        <f t="shared" si="8"/>
        <v>0</v>
      </c>
      <c r="O125" s="323"/>
    </row>
    <row r="126" spans="2:15" s="131" customFormat="1" ht="16.95" customHeight="1">
      <c r="B126" s="218"/>
      <c r="C126" s="230"/>
      <c r="D126" s="289"/>
      <c r="E126" s="290" t="s">
        <v>60</v>
      </c>
      <c r="F126" s="104"/>
      <c r="G126" s="269">
        <v>0</v>
      </c>
      <c r="H126" s="135"/>
      <c r="I126" s="263">
        <v>0</v>
      </c>
      <c r="J126" s="218"/>
      <c r="K126" s="269">
        <v>0</v>
      </c>
      <c r="L126" s="358"/>
      <c r="M126" s="366"/>
      <c r="N126" s="172">
        <f t="shared" si="8"/>
        <v>0</v>
      </c>
      <c r="O126" s="323"/>
    </row>
    <row r="127" spans="2:15" s="131" customFormat="1" ht="16.95" customHeight="1">
      <c r="B127" s="218"/>
      <c r="C127" s="230"/>
      <c r="D127" s="289"/>
      <c r="E127" s="274" t="s">
        <v>117</v>
      </c>
      <c r="F127" s="104"/>
      <c r="G127" s="269">
        <v>3000</v>
      </c>
      <c r="H127" s="135"/>
      <c r="I127" s="263">
        <v>1000</v>
      </c>
      <c r="J127" s="218"/>
      <c r="K127" s="269">
        <v>1000</v>
      </c>
      <c r="L127" s="358"/>
      <c r="M127" s="366"/>
      <c r="N127" s="172">
        <f t="shared" si="8"/>
        <v>0</v>
      </c>
      <c r="O127" s="323"/>
    </row>
    <row r="128" spans="2:15" s="131" customFormat="1" ht="16.95" customHeight="1">
      <c r="B128" s="218"/>
      <c r="C128" s="230"/>
      <c r="D128" s="289"/>
      <c r="E128" s="291" t="s">
        <v>118</v>
      </c>
      <c r="F128" s="104"/>
      <c r="G128" s="269">
        <v>1000</v>
      </c>
      <c r="H128" s="135"/>
      <c r="I128" s="263">
        <v>0</v>
      </c>
      <c r="J128" s="218"/>
      <c r="K128" s="269">
        <v>0</v>
      </c>
      <c r="L128" s="358"/>
      <c r="M128" s="366"/>
      <c r="N128" s="172">
        <f t="shared" si="8"/>
        <v>0</v>
      </c>
      <c r="O128" s="323"/>
    </row>
    <row r="129" spans="1:16" s="131" customFormat="1" ht="16.95" customHeight="1">
      <c r="B129" s="218"/>
      <c r="C129" s="230"/>
      <c r="D129" s="289"/>
      <c r="E129" s="291" t="s">
        <v>119</v>
      </c>
      <c r="F129" s="104"/>
      <c r="G129" s="269">
        <v>0</v>
      </c>
      <c r="H129" s="135"/>
      <c r="I129" s="263">
        <v>0</v>
      </c>
      <c r="J129" s="218"/>
      <c r="K129" s="269">
        <v>0</v>
      </c>
      <c r="L129" s="358"/>
      <c r="M129" s="366"/>
      <c r="N129" s="172">
        <f t="shared" si="8"/>
        <v>0</v>
      </c>
      <c r="O129" s="323"/>
    </row>
    <row r="130" spans="1:16" s="131" customFormat="1" ht="16.95" customHeight="1">
      <c r="B130" s="218"/>
      <c r="C130" s="230"/>
      <c r="D130" s="289"/>
      <c r="E130" s="291" t="s">
        <v>120</v>
      </c>
      <c r="F130" s="104"/>
      <c r="G130" s="292">
        <v>0</v>
      </c>
      <c r="H130" s="135"/>
      <c r="I130" s="263">
        <v>7921</v>
      </c>
      <c r="J130" s="218"/>
      <c r="K130" s="292">
        <v>7921</v>
      </c>
      <c r="L130" s="358"/>
      <c r="M130" s="366"/>
      <c r="N130" s="172">
        <f t="shared" si="8"/>
        <v>0</v>
      </c>
      <c r="O130" s="323"/>
    </row>
    <row r="131" spans="1:16" s="131" customFormat="1" ht="10.050000000000001" customHeight="1">
      <c r="B131" s="218"/>
      <c r="C131" s="230"/>
      <c r="D131" s="285"/>
      <c r="E131" s="106"/>
      <c r="F131" s="104"/>
      <c r="G131" s="279"/>
      <c r="H131" s="135"/>
      <c r="I131" s="298"/>
      <c r="J131" s="218"/>
      <c r="K131" s="279"/>
      <c r="L131" s="358"/>
      <c r="M131" s="366"/>
      <c r="N131" s="155"/>
      <c r="O131" s="323"/>
    </row>
    <row r="132" spans="1:16" s="131" customFormat="1" ht="16.95" customHeight="1">
      <c r="B132" s="218"/>
      <c r="C132" s="230"/>
      <c r="D132" s="285"/>
      <c r="E132" s="106"/>
      <c r="F132" s="104"/>
      <c r="G132" s="304">
        <f>SUM(G122:G131)</f>
        <v>13500</v>
      </c>
      <c r="H132" s="135"/>
      <c r="I132" s="293">
        <v>18421</v>
      </c>
      <c r="J132" s="218"/>
      <c r="K132" s="304">
        <f>SUM(K122:K131)</f>
        <v>18421</v>
      </c>
      <c r="L132" s="358"/>
      <c r="M132" s="366"/>
      <c r="N132" s="276">
        <f>SUM(N122:N131)</f>
        <v>0</v>
      </c>
      <c r="O132" s="323"/>
    </row>
    <row r="133" spans="1:16" s="131" customFormat="1" ht="16.95" customHeight="1">
      <c r="B133" s="218"/>
      <c r="C133" s="230"/>
      <c r="D133" s="285"/>
      <c r="E133" s="294" t="s">
        <v>121</v>
      </c>
      <c r="F133" s="104"/>
      <c r="G133" s="137"/>
      <c r="H133" s="135"/>
      <c r="I133" s="298"/>
      <c r="J133" s="218"/>
      <c r="K133" s="279"/>
      <c r="L133" s="358"/>
      <c r="M133" s="366"/>
      <c r="N133" s="155"/>
      <c r="O133" s="323"/>
    </row>
    <row r="134" spans="1:16" s="48" customFormat="1" ht="16.95" customHeight="1">
      <c r="B134" s="414"/>
      <c r="C134" s="229"/>
      <c r="D134" s="105"/>
      <c r="E134" s="402" t="s">
        <v>150</v>
      </c>
      <c r="F134" s="104"/>
      <c r="G134" s="269">
        <v>2345</v>
      </c>
      <c r="H134" s="44"/>
      <c r="I134" s="264">
        <v>0</v>
      </c>
      <c r="J134" s="44"/>
      <c r="K134" s="269">
        <v>0</v>
      </c>
      <c r="L134" s="357"/>
      <c r="M134" s="386" t="s">
        <v>138</v>
      </c>
      <c r="N134" s="172">
        <f>K134-I134</f>
        <v>0</v>
      </c>
      <c r="O134" s="323"/>
    </row>
    <row r="135" spans="1:16" s="48" customFormat="1" ht="16.95" customHeight="1">
      <c r="B135" s="414"/>
      <c r="C135" s="229"/>
      <c r="D135" s="105"/>
      <c r="E135" s="406" t="s">
        <v>151</v>
      </c>
      <c r="F135" s="104"/>
      <c r="G135" s="269">
        <v>0</v>
      </c>
      <c r="H135" s="44"/>
      <c r="I135" s="264">
        <v>0</v>
      </c>
      <c r="J135" s="217"/>
      <c r="K135" s="337">
        <v>3925</v>
      </c>
      <c r="L135" s="407" t="s">
        <v>147</v>
      </c>
      <c r="M135" s="367" t="s">
        <v>152</v>
      </c>
      <c r="N135" s="172">
        <f>K135-I135</f>
        <v>3925</v>
      </c>
      <c r="O135" s="323"/>
    </row>
    <row r="136" spans="1:16" s="48" customFormat="1" ht="16.95" customHeight="1">
      <c r="B136" s="414"/>
      <c r="C136" s="229"/>
      <c r="D136" s="105"/>
      <c r="E136" s="274" t="s">
        <v>124</v>
      </c>
      <c r="F136" s="104"/>
      <c r="G136" s="269">
        <v>5000</v>
      </c>
      <c r="H136" s="44"/>
      <c r="I136" s="264">
        <v>0</v>
      </c>
      <c r="J136" s="217"/>
      <c r="K136" s="269">
        <v>0</v>
      </c>
      <c r="L136" s="357"/>
      <c r="M136" s="386" t="s">
        <v>139</v>
      </c>
      <c r="N136" s="172">
        <f>K136-I136</f>
        <v>0</v>
      </c>
      <c r="O136" s="323"/>
    </row>
    <row r="137" spans="1:16" s="48" customFormat="1" ht="16.95" customHeight="1">
      <c r="B137" s="414"/>
      <c r="C137" s="229"/>
      <c r="D137" s="105"/>
      <c r="E137" s="274" t="s">
        <v>83</v>
      </c>
      <c r="F137" s="104"/>
      <c r="G137" s="269">
        <v>4650</v>
      </c>
      <c r="H137" s="44"/>
      <c r="I137" s="264">
        <v>0</v>
      </c>
      <c r="J137" s="217"/>
      <c r="K137" s="337">
        <v>3650</v>
      </c>
      <c r="L137" s="407" t="s">
        <v>147</v>
      </c>
      <c r="M137" s="367" t="s">
        <v>155</v>
      </c>
      <c r="N137" s="172">
        <f>K137-I137</f>
        <v>3650</v>
      </c>
      <c r="O137" s="323"/>
    </row>
    <row r="138" spans="1:16" s="131" customFormat="1" ht="10.050000000000001" customHeight="1">
      <c r="B138" s="218"/>
      <c r="C138" s="230"/>
      <c r="D138" s="141"/>
      <c r="E138" s="142"/>
      <c r="F138" s="43"/>
      <c r="G138" s="297"/>
      <c r="H138" s="219"/>
      <c r="I138" s="135"/>
      <c r="J138" s="218"/>
      <c r="K138" s="135"/>
      <c r="L138" s="358"/>
      <c r="M138" s="381"/>
      <c r="N138" s="159"/>
      <c r="O138" s="323"/>
    </row>
    <row r="139" spans="1:16" s="131" customFormat="1" ht="16.95" customHeight="1">
      <c r="B139" s="218"/>
      <c r="C139" s="230"/>
      <c r="D139" s="141"/>
      <c r="E139" s="143" t="s">
        <v>74</v>
      </c>
      <c r="F139" s="43"/>
      <c r="G139" s="304">
        <f>SUM(G134:G138)</f>
        <v>11995</v>
      </c>
      <c r="H139" s="221"/>
      <c r="I139" s="203">
        <v>0</v>
      </c>
      <c r="J139" s="218"/>
      <c r="K139" s="305">
        <f>SUM(K134:K138)</f>
        <v>7575</v>
      </c>
      <c r="L139" s="358"/>
      <c r="M139" s="396"/>
      <c r="N139" s="156">
        <f>SUM(N134:N138)</f>
        <v>7575</v>
      </c>
      <c r="O139" s="323"/>
    </row>
    <row r="140" spans="1:16" customFormat="1" ht="10.050000000000001" customHeight="1" thickBot="1">
      <c r="A140" s="144"/>
      <c r="B140" s="417"/>
      <c r="C140" s="231"/>
      <c r="D140" s="145"/>
      <c r="E140" s="146"/>
      <c r="F140" s="56"/>
      <c r="G140" s="135"/>
      <c r="H140" s="135"/>
      <c r="I140" s="135"/>
      <c r="J140" s="218"/>
      <c r="K140" s="147"/>
      <c r="L140" s="358"/>
      <c r="M140" s="397"/>
      <c r="N140" s="260"/>
      <c r="O140" s="321"/>
      <c r="P140" s="2"/>
    </row>
    <row r="141" spans="1:16" customFormat="1" ht="16.95" customHeight="1" thickTop="1" thickBot="1">
      <c r="A141" s="144"/>
      <c r="B141" s="417"/>
      <c r="C141" s="231"/>
      <c r="D141" s="148"/>
      <c r="E141" s="149"/>
      <c r="F141" s="222"/>
      <c r="G141" s="299">
        <v>26475.26</v>
      </c>
      <c r="H141" s="300"/>
      <c r="I141" s="299">
        <v>25955.509999999995</v>
      </c>
      <c r="J141" s="301"/>
      <c r="K141" s="302">
        <f>G141+K108</f>
        <v>35279.259999999995</v>
      </c>
      <c r="L141" s="361"/>
      <c r="M141" s="398" t="s">
        <v>93</v>
      </c>
      <c r="N141" s="411">
        <f>N119+N132+N139</f>
        <v>9323.7499999999945</v>
      </c>
      <c r="O141" s="321"/>
      <c r="P141" s="2"/>
    </row>
    <row r="142" spans="1:16" s="115" customFormat="1" ht="15" customHeight="1" thickTop="1" thickBot="1">
      <c r="B142" s="416"/>
      <c r="C142" s="232"/>
      <c r="D142" s="233"/>
      <c r="E142" s="234"/>
      <c r="F142" s="234"/>
      <c r="G142" s="235"/>
      <c r="H142" s="235"/>
      <c r="I142" s="235"/>
      <c r="J142" s="233"/>
      <c r="K142" s="233"/>
      <c r="L142" s="362"/>
      <c r="M142" s="399" t="s">
        <v>75</v>
      </c>
      <c r="N142" s="325"/>
      <c r="O142" s="326"/>
    </row>
    <row r="143" spans="1:16" s="2" customFormat="1" ht="19.95" customHeight="1" thickTop="1">
      <c r="A143" s="150"/>
      <c r="B143" s="418"/>
      <c r="C143" s="150"/>
      <c r="D143" s="27"/>
      <c r="E143" s="1"/>
      <c r="F143" s="27"/>
      <c r="G143" s="27"/>
      <c r="H143" s="27"/>
      <c r="I143" s="27"/>
      <c r="J143" s="27"/>
      <c r="K143" s="27"/>
      <c r="L143" s="363"/>
      <c r="M143" s="400"/>
      <c r="N143" s="177">
        <f>L141-J141</f>
        <v>0</v>
      </c>
      <c r="O143" s="28"/>
    </row>
    <row r="144" spans="1:16" s="2" customFormat="1" ht="19.95" customHeight="1">
      <c r="A144" s="1"/>
      <c r="B144" s="412"/>
      <c r="C144" s="1"/>
      <c r="E144" s="27"/>
      <c r="L144" s="364"/>
      <c r="M144" s="374"/>
      <c r="O144"/>
    </row>
    <row r="145" spans="1:15" s="2" customFormat="1" ht="19.95" customHeight="1">
      <c r="A145" s="1"/>
      <c r="B145" s="412"/>
      <c r="C145" s="1"/>
      <c r="K145" s="2">
        <v>20812</v>
      </c>
      <c r="L145" s="338"/>
      <c r="M145" s="374" t="s">
        <v>80</v>
      </c>
      <c r="N145" s="175"/>
      <c r="O145"/>
    </row>
    <row r="146" spans="1:15" ht="19.95" customHeight="1">
      <c r="N146" s="175"/>
    </row>
    <row r="150" spans="1:15" s="2" customFormat="1" ht="19.95" customHeight="1">
      <c r="A150" s="1"/>
      <c r="B150" s="412"/>
      <c r="C150" s="1"/>
      <c r="L150" s="338"/>
      <c r="M150" s="401"/>
      <c r="O150"/>
    </row>
  </sheetData>
  <pageMargins left="0.25" right="0.25" top="0.75" bottom="0.75" header="0.3" footer="0.3"/>
  <pageSetup paperSize="9" scale="45" fitToHeight="2" orientation="portrait" useFirstPageNumber="1" horizontalDpi="4294967293" verticalDpi="0" r:id="rId1"/>
  <headerFooter alignWithMargins="0"/>
  <rowBreaks count="1" manualBreakCount="1">
    <brk id="91" min="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" defaultRowHeight="13.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Budget-Forecast Comparison Q1</vt:lpstr>
      <vt:lpstr>Budget-Forecast Comparison Q2  </vt:lpstr>
      <vt:lpstr>Sheet1</vt:lpstr>
      <vt:lpstr>'Budget-Forecast Comparison Q1'!Print_Area</vt:lpstr>
      <vt:lpstr>'Budget-Forecast Comparison Q2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2020-12-01T13:36:38Z</cp:lastPrinted>
  <dcterms:created xsi:type="dcterms:W3CDTF">2019-07-25T16:47:16Z</dcterms:created>
  <dcterms:modified xsi:type="dcterms:W3CDTF">2020-12-01T14:32:43Z</dcterms:modified>
</cp:coreProperties>
</file>